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227"/>
  <workbookPr filterPrivacy="1" showInkAnnotation="0" defaultThemeVersion="124226"/>
  <xr:revisionPtr revIDLastSave="0" documentId="8_{6910154A-3C94-4AAE-85D1-80859E5E0936}" xr6:coauthVersionLast="47" xr6:coauthVersionMax="47" xr10:uidLastSave="{00000000-0000-0000-0000-000000000000}"/>
  <bookViews>
    <workbookView xWindow="-120" yWindow="-120" windowWidth="29040" windowHeight="15840" firstSheet="1" activeTab="1" xr2:uid="{00000000-000D-0000-FFFF-FFFF00000000}"/>
  </bookViews>
  <sheets>
    <sheet name="СМИ 2019г. " sheetId="24" state="hidden" r:id="rId1"/>
    <sheet name="2022" sheetId="19" r:id="rId2"/>
  </sheets>
  <definedNames>
    <definedName name="_xlnm._FilterDatabase" localSheetId="1" hidden="1">'2022'!$A$12:$Z$12</definedName>
    <definedName name="_xlnm._FilterDatabase" localSheetId="0" hidden="1">'СМИ 2019г. '!$A$12:$AA$12</definedName>
    <definedName name="_xlnm.Print_Titles" localSheetId="1">'2022'!$3:$12</definedName>
    <definedName name="_xlnm.Print_Titles" localSheetId="0">'СМИ 2019г. '!$3:$12</definedName>
    <definedName name="_xlnm.Print_Area" localSheetId="1">'2022'!$A$1:$Z$180</definedName>
    <definedName name="_xlnm.Print_Area" localSheetId="0">'СМИ 2019г. '!$A$1:$AA$24</definedName>
  </definedNames>
  <calcPr calcId="191029"/>
</workbook>
</file>

<file path=xl/calcChain.xml><?xml version="1.0" encoding="utf-8"?>
<calcChain xmlns="http://schemas.openxmlformats.org/spreadsheetml/2006/main">
  <c r="O180" i="19" l="1"/>
  <c r="I66" i="19"/>
  <c r="I57" i="19"/>
  <c r="Q141" i="19"/>
  <c r="Q111" i="19"/>
  <c r="Q78" i="19"/>
  <c r="Q69" i="19"/>
  <c r="N56" i="19"/>
  <c r="N180" i="19" s="1"/>
  <c r="M111" i="19"/>
  <c r="M56" i="19" s="1"/>
  <c r="M180" i="19" s="1"/>
  <c r="I14" i="19"/>
  <c r="J158" i="19"/>
  <c r="I158" i="19"/>
  <c r="J148" i="19"/>
  <c r="J149" i="19"/>
  <c r="J150" i="19"/>
  <c r="J151" i="19"/>
  <c r="J152" i="19"/>
  <c r="J153" i="19"/>
  <c r="J154" i="19"/>
  <c r="J155" i="19"/>
  <c r="I141" i="19"/>
  <c r="I111" i="19"/>
  <c r="J93" i="19"/>
  <c r="J94" i="19"/>
  <c r="J95" i="19"/>
  <c r="J96" i="19"/>
  <c r="J97" i="19"/>
  <c r="J98" i="19"/>
  <c r="J99" i="19"/>
  <c r="J100" i="19"/>
  <c r="J101" i="19"/>
  <c r="J102" i="19"/>
  <c r="J103" i="19"/>
  <c r="J104" i="19"/>
  <c r="J105" i="19"/>
  <c r="J106" i="19"/>
  <c r="J107" i="19"/>
  <c r="J108" i="19"/>
  <c r="J109" i="19"/>
  <c r="J110" i="19"/>
  <c r="J73" i="19"/>
  <c r="J74" i="19"/>
  <c r="I69" i="19"/>
  <c r="J63" i="19"/>
  <c r="I63" i="19"/>
  <c r="I38" i="19"/>
  <c r="I37" i="19" s="1"/>
  <c r="J44" i="19"/>
  <c r="J25" i="19"/>
  <c r="J36" i="19"/>
  <c r="I26" i="19"/>
  <c r="I21" i="19"/>
  <c r="I16" i="19"/>
  <c r="F158" i="19"/>
  <c r="E158" i="19"/>
  <c r="F141" i="19"/>
  <c r="E141" i="19"/>
  <c r="E111" i="19"/>
  <c r="F93" i="19"/>
  <c r="F94" i="19"/>
  <c r="F95" i="19"/>
  <c r="F96" i="19"/>
  <c r="F97" i="19"/>
  <c r="F98" i="19"/>
  <c r="F99" i="19"/>
  <c r="F100" i="19"/>
  <c r="F101" i="19"/>
  <c r="F102" i="19"/>
  <c r="F103" i="19"/>
  <c r="F104" i="19"/>
  <c r="F105" i="19"/>
  <c r="F106" i="19"/>
  <c r="F107" i="19"/>
  <c r="F108" i="19"/>
  <c r="F109" i="19"/>
  <c r="F110" i="19"/>
  <c r="E78" i="19"/>
  <c r="E69" i="19"/>
  <c r="F71" i="19"/>
  <c r="F72" i="19"/>
  <c r="F73" i="19"/>
  <c r="F74" i="19"/>
  <c r="F75" i="19"/>
  <c r="F76" i="19"/>
  <c r="F77" i="19"/>
  <c r="F38" i="19"/>
  <c r="F37" i="19" s="1"/>
  <c r="E38" i="19"/>
  <c r="E37" i="19" s="1"/>
  <c r="E26" i="19"/>
  <c r="E21" i="19"/>
  <c r="E16" i="19"/>
  <c r="E14" i="19"/>
  <c r="E56" i="19" l="1"/>
  <c r="E13" i="19"/>
  <c r="I13" i="19"/>
  <c r="J54" i="19"/>
  <c r="J55" i="19"/>
  <c r="J53" i="19"/>
  <c r="J162" i="19"/>
  <c r="J163" i="19"/>
  <c r="J164" i="19"/>
  <c r="J165" i="19"/>
  <c r="J166" i="19"/>
  <c r="J167" i="19"/>
  <c r="J168" i="19"/>
  <c r="J169" i="19"/>
  <c r="J170" i="19"/>
  <c r="J171" i="19"/>
  <c r="J172" i="19"/>
  <c r="J173" i="19"/>
  <c r="J174" i="19"/>
  <c r="J175" i="19"/>
  <c r="J176" i="19"/>
  <c r="J177" i="19"/>
  <c r="J178" i="19"/>
  <c r="J161" i="19"/>
  <c r="I160" i="19"/>
  <c r="J128" i="19"/>
  <c r="J129" i="19"/>
  <c r="J130" i="19"/>
  <c r="J131" i="19"/>
  <c r="J132" i="19"/>
  <c r="J133" i="19"/>
  <c r="J134" i="19"/>
  <c r="J135" i="19"/>
  <c r="J136" i="19"/>
  <c r="J137" i="19"/>
  <c r="J138" i="19"/>
  <c r="J139" i="19"/>
  <c r="J140" i="19"/>
  <c r="J142" i="19"/>
  <c r="J143" i="19"/>
  <c r="J144" i="19"/>
  <c r="J145" i="19"/>
  <c r="J146" i="19"/>
  <c r="J147" i="19"/>
  <c r="J127" i="19"/>
  <c r="J113" i="19"/>
  <c r="J114" i="19"/>
  <c r="J115" i="19"/>
  <c r="J116" i="19"/>
  <c r="J117" i="19"/>
  <c r="J118" i="19"/>
  <c r="J119" i="19"/>
  <c r="J120" i="19"/>
  <c r="J121" i="19"/>
  <c r="J122" i="19"/>
  <c r="J123" i="19"/>
  <c r="J124" i="19"/>
  <c r="J125" i="19"/>
  <c r="J126" i="19"/>
  <c r="J112" i="19"/>
  <c r="I78" i="19"/>
  <c r="I56" i="19" s="1"/>
  <c r="J80" i="19"/>
  <c r="J81" i="19"/>
  <c r="J82" i="19"/>
  <c r="J83" i="19"/>
  <c r="J84" i="19"/>
  <c r="J85" i="19"/>
  <c r="J86" i="19"/>
  <c r="J87" i="19"/>
  <c r="J88" i="19"/>
  <c r="J89" i="19"/>
  <c r="J90" i="19"/>
  <c r="J91" i="19"/>
  <c r="J92" i="19"/>
  <c r="J79" i="19"/>
  <c r="J75" i="19"/>
  <c r="J76" i="19"/>
  <c r="J77" i="19"/>
  <c r="J71" i="19"/>
  <c r="J72" i="19"/>
  <c r="J70" i="19"/>
  <c r="J58" i="19"/>
  <c r="J59" i="19"/>
  <c r="J61" i="19"/>
  <c r="J62" i="19"/>
  <c r="J64" i="19"/>
  <c r="J65" i="19"/>
  <c r="J67" i="19"/>
  <c r="J68" i="19"/>
  <c r="I49" i="19"/>
  <c r="J51" i="19"/>
  <c r="J52" i="19"/>
  <c r="J50" i="19"/>
  <c r="I47" i="19"/>
  <c r="I46" i="19" s="1"/>
  <c r="J48" i="19"/>
  <c r="J45" i="19"/>
  <c r="J38" i="19"/>
  <c r="J39" i="19"/>
  <c r="J41" i="19"/>
  <c r="J42" i="19"/>
  <c r="J43" i="19"/>
  <c r="J37" i="19"/>
  <c r="J27" i="19"/>
  <c r="J28" i="19"/>
  <c r="J29" i="19"/>
  <c r="J30" i="19"/>
  <c r="J31" i="19"/>
  <c r="J32" i="19"/>
  <c r="J33" i="19"/>
  <c r="J34" i="19"/>
  <c r="J35" i="19"/>
  <c r="J26" i="19"/>
  <c r="J16" i="19"/>
  <c r="J17" i="19"/>
  <c r="J18" i="19"/>
  <c r="J19" i="19"/>
  <c r="J20" i="19"/>
  <c r="J22" i="19"/>
  <c r="J23" i="19"/>
  <c r="J24" i="19"/>
  <c r="J15" i="19"/>
  <c r="J14" i="19" s="1"/>
  <c r="F162" i="19"/>
  <c r="F163" i="19"/>
  <c r="F164" i="19"/>
  <c r="F165" i="19"/>
  <c r="F166" i="19"/>
  <c r="F167" i="19"/>
  <c r="F168" i="19"/>
  <c r="F169" i="19"/>
  <c r="F170" i="19"/>
  <c r="F171" i="19"/>
  <c r="F172" i="19"/>
  <c r="F173" i="19"/>
  <c r="F174" i="19"/>
  <c r="F175" i="19"/>
  <c r="F176" i="19"/>
  <c r="F177" i="19"/>
  <c r="F178" i="19"/>
  <c r="F161" i="19"/>
  <c r="E160" i="19"/>
  <c r="E157" i="19" s="1"/>
  <c r="F80" i="19"/>
  <c r="F81" i="19"/>
  <c r="F82" i="19"/>
  <c r="F83" i="19"/>
  <c r="F84" i="19"/>
  <c r="F85" i="19"/>
  <c r="F86" i="19"/>
  <c r="F87" i="19"/>
  <c r="F88" i="19"/>
  <c r="F89" i="19"/>
  <c r="F90" i="19"/>
  <c r="F91" i="19"/>
  <c r="F92" i="19"/>
  <c r="F79" i="19"/>
  <c r="F113" i="19"/>
  <c r="F114" i="19"/>
  <c r="F115" i="19"/>
  <c r="F116" i="19"/>
  <c r="F117" i="19"/>
  <c r="F118" i="19"/>
  <c r="F119" i="19"/>
  <c r="F120" i="19"/>
  <c r="F121" i="19"/>
  <c r="F122" i="19"/>
  <c r="F123" i="19"/>
  <c r="F124" i="19"/>
  <c r="F125" i="19"/>
  <c r="F126" i="19"/>
  <c r="F112" i="19"/>
  <c r="F70" i="19"/>
  <c r="F69" i="19" s="1"/>
  <c r="F48" i="19"/>
  <c r="E47" i="19"/>
  <c r="F35" i="19"/>
  <c r="F27" i="19"/>
  <c r="F28" i="19"/>
  <c r="F29" i="19"/>
  <c r="F30" i="19"/>
  <c r="F31" i="19"/>
  <c r="F32" i="19"/>
  <c r="F33" i="19"/>
  <c r="F34" i="19"/>
  <c r="F26" i="19"/>
  <c r="F17" i="19"/>
  <c r="F18" i="19"/>
  <c r="F19" i="19"/>
  <c r="F20" i="19"/>
  <c r="F21" i="19"/>
  <c r="F22" i="19"/>
  <c r="F23" i="19"/>
  <c r="F24" i="19"/>
  <c r="F15" i="19"/>
  <c r="F14" i="19" s="1"/>
  <c r="E49" i="19"/>
  <c r="F50" i="19"/>
  <c r="F49" i="19" s="1"/>
  <c r="J21" i="19" l="1"/>
  <c r="J69" i="19"/>
  <c r="J141" i="19"/>
  <c r="F111" i="19"/>
  <c r="J13" i="19"/>
  <c r="J111" i="19"/>
  <c r="F16" i="19"/>
  <c r="F13" i="19" s="1"/>
  <c r="J47" i="19"/>
  <c r="J78" i="19"/>
  <c r="I157" i="19"/>
  <c r="I180" i="19" s="1"/>
  <c r="J49" i="19"/>
  <c r="J160" i="19"/>
  <c r="E46" i="19"/>
  <c r="F78" i="19"/>
  <c r="F160" i="19"/>
  <c r="F157" i="19" s="1"/>
  <c r="F47" i="19"/>
  <c r="F46" i="19" s="1"/>
  <c r="I17" i="24"/>
  <c r="O20" i="24"/>
  <c r="J56" i="19" l="1"/>
  <c r="F56" i="19"/>
  <c r="J46" i="19"/>
  <c r="J157" i="19"/>
  <c r="N17" i="24"/>
  <c r="M17" i="24"/>
  <c r="J17" i="24"/>
  <c r="I20" i="24"/>
  <c r="J20" i="24"/>
  <c r="J180" i="19" l="1"/>
  <c r="O17" i="24"/>
  <c r="K17" i="24"/>
  <c r="K20" i="24"/>
  <c r="L17" i="24"/>
</calcChain>
</file>

<file path=xl/sharedStrings.xml><?xml version="1.0" encoding="utf-8"?>
<sst xmlns="http://schemas.openxmlformats.org/spreadsheetml/2006/main" count="1802" uniqueCount="400">
  <si>
    <t>№ п/п</t>
  </si>
  <si>
    <t>План</t>
  </si>
  <si>
    <t>Факт</t>
  </si>
  <si>
    <t>Информация о плановых и фактических объемах предоставления регулируемых услуг (товаров, работ)</t>
  </si>
  <si>
    <t>Сумма инвестиционной программы (проекта) тыс.тенге</t>
  </si>
  <si>
    <t>Информация о фактических условиях и размерах финансирования инвестиционной программы (проекта), тыс. тенге</t>
  </si>
  <si>
    <t>Разъяснение причин отклонения достигнутых фактических показателей от показателей в утвержденной инвестиционной программе (проекте)</t>
  </si>
  <si>
    <t>Наименование регулируемых услуг (товаров, работ) и обслуживаемая территория</t>
  </si>
  <si>
    <t xml:space="preserve">Наименование мероприятий </t>
  </si>
  <si>
    <t>Единица измерения</t>
  </si>
  <si>
    <t>Количество в натуральных показателях</t>
  </si>
  <si>
    <t>Период предоставления услуги в рамках инвестиционной программы (проекта)</t>
  </si>
  <si>
    <t>Заемные средства</t>
  </si>
  <si>
    <t>Бюджетные средства</t>
  </si>
  <si>
    <t>Снижение потерь, %, по годам реализации в зависимости от утвержденной инвестиционной программы (проекта)</t>
  </si>
  <si>
    <t>Снижение аварийности, по годам реализации в зависимости от утвержденной инвестиционной программы (проекта)</t>
  </si>
  <si>
    <t>план</t>
  </si>
  <si>
    <t>факт</t>
  </si>
  <si>
    <t>факт прошлого года</t>
  </si>
  <si>
    <t>факт текущего года</t>
  </si>
  <si>
    <t>км</t>
  </si>
  <si>
    <t>шт</t>
  </si>
  <si>
    <t>1.1</t>
  </si>
  <si>
    <t>Амортизация</t>
  </si>
  <si>
    <t>Акционерное общество "Восточно-Казахстанская энергетическая компания", передача электроэнергии</t>
  </si>
  <si>
    <t>1.1.1</t>
  </si>
  <si>
    <t>1.2</t>
  </si>
  <si>
    <t>1.3</t>
  </si>
  <si>
    <t>1.4</t>
  </si>
  <si>
    <t>Прибыль</t>
  </si>
  <si>
    <t>Экономия по статьям затрат тарифной сметы</t>
  </si>
  <si>
    <t xml:space="preserve">Отчет об исполнении инвестиционной программы за 2019 год </t>
  </si>
  <si>
    <t>наименование субъекта естественной монополии, вид деятельности</t>
  </si>
  <si>
    <t xml:space="preserve">Приложение 1
к Правилам формирования тарифов
</t>
  </si>
  <si>
    <t>форма  21</t>
  </si>
  <si>
    <t>Разработка ПСД по модернизации и реконструкции электрических сетей</t>
  </si>
  <si>
    <t>3</t>
  </si>
  <si>
    <t>Реконструкция и модернизация ПС-110/35/10/6 кВ №24 Глубоковский РЭС</t>
  </si>
  <si>
    <t>Обновление основных фондов</t>
  </si>
  <si>
    <t xml:space="preserve">Модернизация и реконструкция ЛЭП </t>
  </si>
  <si>
    <t>Модернизация  и реконструкция ПС</t>
  </si>
  <si>
    <t>4.</t>
  </si>
  <si>
    <t>Передача электроэнергии 
Восточно-Казахстанская область</t>
  </si>
  <si>
    <t>Круглогодично</t>
  </si>
  <si>
    <t>Согласно приложения прилагается дополнительно</t>
  </si>
  <si>
    <t>-</t>
  </si>
  <si>
    <t>Отклонение</t>
  </si>
  <si>
    <t>Причины отклонения</t>
  </si>
  <si>
    <t>Собственные средства</t>
  </si>
  <si>
    <t>Оценка повышения качества и надежности предоставляемых регулируемых услуг и эффективности деятельности</t>
  </si>
  <si>
    <t>Информация о сопоставлении фактических показателей исполнения инвестиционной программы (проекта) с показателями, утвержденными в инвестиционной программе (проекте) **</t>
  </si>
  <si>
    <t>Снижение износа (физического) основных фондов (активов), %, по годам реализации в зависимости от утвержденной инвестиционной программы (проекта).</t>
  </si>
  <si>
    <t>Отчет о прибылях и убытках*</t>
  </si>
  <si>
    <t>Итого ИП-2019г.:</t>
  </si>
  <si>
    <t>*</t>
  </si>
  <si>
    <t xml:space="preserve">В настоящий момент значительная доля существующего оборудования электрических сетей функционирует с момента построения энергосетей, износ является критическим, действующий тариф не обеспечивает своевременого обновления основных средств, в связи с чем растёт аварийность и износ. </t>
  </si>
  <si>
    <t xml:space="preserve">Переисполнение по мероприятию "Реконструкция и модернизация ПС-110/35/10/6 кВ №24 Глубоковский РЭС" в размере 32 038 тыс. тенге , за счет реализации проектно-сметной документации «Строительство ВЛ-110кВ от ПС 110/35/10кВ Маканчи до ПС 35/10кВ Коктал с реконструкцией ПС Коктал» согласно письму «ДКРЕМ ЗК и ПП МНЭ РК по ВКО» исх.№05-20/1686 от 14.06.2019г. </t>
  </si>
  <si>
    <t>Предоставление информации о соблюдении показателей качества и надежности регулируемых услуг и достижении показателей эффективности деятельности субъектов естественных монополий, предусмотренной п. 292 "Правил осуществления деятельности субъектами естественных монополий", утвержденный приказом от 13 августа 2019 года №73, не распространяется к субъектам естественных монополий с затратным методом тарифного регулирования.</t>
  </si>
  <si>
    <t xml:space="preserve">Снижение расхода сырья, материалов, топливо и энергии в натуральном выражении в зависимости от утвержденной инвестиционной программы (проекта) </t>
  </si>
  <si>
    <t>Приобретение основных средств **</t>
  </si>
  <si>
    <t>Приобретение основных средств на сумму 33 265 тыс. тенге - за счет экономии статей затрат по исполнению тарифной сметы за 2019 год  в результате проведения тендерных процедур и рационального использования денежных средств - в соответствии с пп.5 п.43 параграфа 2 главы 1, а также п.239 параграфа 3  главы 3 Правил формирования тарифов № 90 от 19.11.2019г.</t>
  </si>
  <si>
    <t>**</t>
  </si>
  <si>
    <t>Итого:</t>
  </si>
  <si>
    <t>*Переисполнение по мероприятию "Реконструкция и модернизация ПС-110/35/10/6 кВ №24 Глубоковский РЭС" в размере 32 038 тыс. тенге , за счет от реализации проектно-сметной документации «Строительство ВЛ-110кВ от ПС 110/35/10кВ Маканчи до ПС 35/10кВ Коктал с реконструкцией ПС Коктал» согласно письму «ДКРЕМ ЗК и ПП МНЭ РК по ВКО» исх.№05-20/1686 от 14.06.2019г.                                              ** Приобретение основных средств на сумму 33 265 тыс. тенге - за счет экономии статей затрат по исполнению тарифной сметы за 2019 год  в результате проведения тендерных процедур и рационального использования денежных средств - в соответствии с пп.5 п.43 параграфа 2 главы 1, а также п.239 параграфа 3  главы 3 Правил формирования тарифов № 90 от 19.11.2019г.</t>
  </si>
  <si>
    <t>Сумма инвестиционной программы, тыс.тенге</t>
  </si>
  <si>
    <t>Информация о фактических условиях и размерах финансирования инвестиционной программы, тысяч. тенге</t>
  </si>
  <si>
    <t>Информация о сопоставлении фактических показателей исполнения инвестиционной программы с показателями, утвержденными в инвестиционной программе**</t>
  </si>
  <si>
    <t>Снижение износа (физического) основных фондов (активов), %, по годам реализации в зависимости от утвержденной инвестиционной программы.</t>
  </si>
  <si>
    <t>Снижение потерь, %, по годам реализации в зависимости от утвержденной инвестиционной программы</t>
  </si>
  <si>
    <t xml:space="preserve">Снижение аварийности, по годам реализации в зависимости от утвержденной инвестиционной программы </t>
  </si>
  <si>
    <t xml:space="preserve">Разъяснение причин отклонения достигнутых фактических показателей от показателей в утвержденной инвестиционной программе </t>
  </si>
  <si>
    <t>Разработка ПСД по реконструкции и модернизации электрических сетей</t>
  </si>
  <si>
    <t>ПСД шт</t>
  </si>
  <si>
    <t>Экспертиза шт</t>
  </si>
  <si>
    <t>1.2.1</t>
  </si>
  <si>
    <t>1.2.2</t>
  </si>
  <si>
    <t>1.2.3</t>
  </si>
  <si>
    <t>1.2.4</t>
  </si>
  <si>
    <t>1.4.1</t>
  </si>
  <si>
    <t>1.4.2</t>
  </si>
  <si>
    <t>2</t>
  </si>
  <si>
    <t>Модернизация и реконструкция ЛЭП</t>
  </si>
  <si>
    <t>СМР км</t>
  </si>
  <si>
    <t>СМР шт</t>
  </si>
  <si>
    <t>2.1</t>
  </si>
  <si>
    <t>тех.надзор</t>
  </si>
  <si>
    <t>авто.надзор</t>
  </si>
  <si>
    <t>Модернизация и реконструкция ПС</t>
  </si>
  <si>
    <t>4</t>
  </si>
  <si>
    <t xml:space="preserve">Снижение расхода сырья, материалов, топливо и энергии (шт,пог.м,л,кг) в натуральном выражении в зависимости от утвержденной инвестиционной программы </t>
  </si>
  <si>
    <t>Акционерное общество "Объединённая ЭнергоСервисная компания", передача электроэнергии</t>
  </si>
  <si>
    <t xml:space="preserve">Период предоставления услуги в рамках инвестиционной программы </t>
  </si>
  <si>
    <t>Проектирование систем автоматической пожарной сигнализации</t>
  </si>
  <si>
    <t>Автоматизированная система коммерческого учета электроэнергии (АСКУЭ) бытового уровня АО "ВК РЭК" в г.Семей, ВКО</t>
  </si>
  <si>
    <t>Услуги по техническому надзору "Автоматизированная система коммерческого учета электроэнергии (АСКУЭ) бытового уровня АО "ВК РЭК" в г.Семей, ВКО"</t>
  </si>
  <si>
    <t>Услуги по авторскому надзору "Автоматизированная система коммерческого учета электроэнергии (АСКУЭ) бытового уровня АО "ВК РЭК" в г.Семей, ВКО"</t>
  </si>
  <si>
    <t>"Реконструкция ПС 110/35/6 кВ № 2 в г.Семей"</t>
  </si>
  <si>
    <t>Услуги по техническому надзору "Реконструкция ПС 110/35/6 кВ № 2 в г.Семей"</t>
  </si>
  <si>
    <t>Услуги по авторскому надзору "Реконструкция ПС 110/35/6 кВ № 2 в г.Семей"</t>
  </si>
  <si>
    <t xml:space="preserve"> "Реконструкция ПС 35/6 кВ № 3 в г.Семей"</t>
  </si>
  <si>
    <t>Услуги по техническому надзору "Реконструкция ПС 35/6 кВ № 3 в г.Семей"</t>
  </si>
  <si>
    <t>Услуги по авторскому надзору "Реконструкция ПС 35/6 кВ № 3 в г.Семей"</t>
  </si>
  <si>
    <t xml:space="preserve"> "Реконструкция ПС 35/6 кВ №7 в г.Семей"</t>
  </si>
  <si>
    <t>Услуги по техническому надзору "Реконструкция ПС 35/6 кВ №7 в г.Семей"</t>
  </si>
  <si>
    <t>Услуги по авторскому надзору "Реконструкция ПС 35/6 кВ №7 в г.Семей"</t>
  </si>
  <si>
    <t xml:space="preserve"> "Реконструкция ПС 110/35/10 кВ Левобережная" </t>
  </si>
  <si>
    <t xml:space="preserve">Услуги по техническому надзору "Реконструкция ПС 110/35/10 кВ Левобережная" </t>
  </si>
  <si>
    <t xml:space="preserve">Услуги по авторскому надзору "Реконструкция ПС 110/35/10 кВ Левобережная" </t>
  </si>
  <si>
    <t>Замена шкафов защит Л-110 кВ</t>
  </si>
  <si>
    <t>Замена В -10 кВ на  вакуумный выключатель 10 кВ (ретрофиты)</t>
  </si>
  <si>
    <t xml:space="preserve">Модернизация и реконструкция ТП, КТП, КТПН 6/10кВ </t>
  </si>
  <si>
    <t>Обновление основного фонда</t>
  </si>
  <si>
    <t>Автотранспорт</t>
  </si>
  <si>
    <t>Приборы, инструменты и прочее оборудование</t>
  </si>
  <si>
    <t>Возврат основного долга по инвестиционному займу</t>
  </si>
  <si>
    <t>СМР</t>
  </si>
  <si>
    <t>1.3.1</t>
  </si>
  <si>
    <t>1.3.2</t>
  </si>
  <si>
    <t>1.3.3</t>
  </si>
  <si>
    <t>1.3.4</t>
  </si>
  <si>
    <t>5</t>
  </si>
  <si>
    <t>5.1</t>
  </si>
  <si>
    <t>5.2</t>
  </si>
  <si>
    <t>6</t>
  </si>
  <si>
    <t xml:space="preserve">Отчет об исполнении инвестиционной программы за 2022 год </t>
  </si>
  <si>
    <t>Разработка ПСД на строительство ВЛ-220 кВ</t>
  </si>
  <si>
    <t>Разработка ПСД на строительства двухцепной ЛЭП 220 кВ от Шульбинской ГЭС до ПС 220/110/35/10/6 кВ «28» с выполнением расширения ОРУ-220 кВ Шульбинской ГЭС, реконструкцией ПС 220/110/35/10/6 кВ «28» с установкой резервной ячейки ОРУ-220 кВ на ПС 220/110/35/10/6 кВ «28»</t>
  </si>
  <si>
    <t>Разработка ПСД "Автоматическая система пожарной сигнализации и система оповещения в зданиях на ОПУ, ЗРУ-6кВ, ПС-100/35/6 кВ №46 Риддерского РЭС"</t>
  </si>
  <si>
    <t>Разработка ПСД "Автоматическая система пожарной сигнализации и система оповещения в зданиях на ОПУ, ЗРУ-6кВ, ПС-35/6 кВ №45 Риддерского РЭС"</t>
  </si>
  <si>
    <t>Разработка ПСД автоматической системы пожарной сигнализации и систем оповещения в зданиях пункта централизованного наблюдения систем пожарной автоматики в зданиях ОПУ, ЗРУ-6 кВ ПС 35/6 кВ №45 и №46 Риддерского РЭС</t>
  </si>
  <si>
    <t>Разработка ПСД "Автоматическая система пожарной сигнализации и система оповещения в зданиях на ОПУ, ЗРУ-10кВ, ПС-100/35/10 кВ №55 Прииртышского РЭС"</t>
  </si>
  <si>
    <t>Экспертиза ПСД на модернизацию и реконструкцию ВЛ-110 кВ</t>
  </si>
  <si>
    <t>Экспертиза ПСД "Строительство одноцепной ВЛ-110 кВ, от вновь строящейся ПС 110/35/10кВ Коктал до проектируемой ПС 110/35/10кВ Алаколь и строительством ВЛ-35кВ для закольцовки ПС 35/10кВ Кабанбай 2 и ПС 110/35/10кВ Алаколь"</t>
  </si>
  <si>
    <t>Экспертиза ПСД  "Модернизация и реконструкция  ВЛ-110 кВ Л-138/139 от ПС 14 - ПС Верх-Уба. Вынос участка ВЛ из зона затопления р.Уба"</t>
  </si>
  <si>
    <t>Экспертиза ПСД "Модернизации и реконструкция ВЛ-110 кВ Л-109/110 от ПС 14 - ПС Белый Камень. Вынос участка ВЛ из зона затопления"</t>
  </si>
  <si>
    <t>Экспертиза ПСД "Строительство ВЛ-110 кВ на ПС №43 г.Усть-Каменогорск"</t>
  </si>
  <si>
    <t xml:space="preserve">Экспертиза ПСД по модернизации и реконструкции ВЛ-0,4 кВ </t>
  </si>
  <si>
    <t>Экспертиза ПСД "Модернизация и реконструкция ВЛ-0,4кВ Л-1, Л-2 от КТП-№12 г.Шар"</t>
  </si>
  <si>
    <t>Экспертиза ПСД "Модернизация и реконструкция ВЛ-0,4 кВ ТП-1"</t>
  </si>
  <si>
    <t>Экспертиза ПСД "Модернизация и реконструкция ВЛ-0,4 кВ КТП-148"</t>
  </si>
  <si>
    <t>Экспертиза ПСД "Модернизация и реконструкция ВЛ-0,4 кВ от КТП-56-2"</t>
  </si>
  <si>
    <t>Экспертиза ПСД "Модернизация и реконструкция ВЛ-0,4кВ от ТП-2"</t>
  </si>
  <si>
    <t>Экспертиза ПСД "Модернизация и реконструкция ВЛ-0,4 кВ от КТП-16"</t>
  </si>
  <si>
    <t>Экспертиза ПСД "Модернизация и реконструкция ВЛ-0,4 кВ от ТП-129"</t>
  </si>
  <si>
    <t>Экспертиза ПСД "Модернизация и реконструкция ВЛ-0,4 кВ от КТПН-28"</t>
  </si>
  <si>
    <t>Экспертиза ПСД "Модернизация и реконструкция ВЛ-0,4 кВ от КТПН-194"</t>
  </si>
  <si>
    <t>Экспертиза ПСД "Модернизация и реконструкция ВЛ-0,4 кВ от ТП-453"</t>
  </si>
  <si>
    <t>Строительство ЛЭП</t>
  </si>
  <si>
    <t xml:space="preserve">Строительство ВЛ-10 кВ </t>
  </si>
  <si>
    <t xml:space="preserve">Строительство ВЛ-10 кВ кольцо от Л-1 ПС Городская к ВЛ-10 кВ Л-1 от РП 19 </t>
  </si>
  <si>
    <t xml:space="preserve">Услуги по техническому надзору "Строительство ВЛ-10 кВ кольцо от Л-1 ПС Городская к ВЛ-10 кВ Л-1 от РП 19 </t>
  </si>
  <si>
    <t>Услуги по авторскому надзору "Строительство ВЛ-10 кВ кольцо от Л-1 ПС Городская к ВЛ-10 кВ Л-1 от РП 19</t>
  </si>
  <si>
    <t>Строительство линии ВЛ-10 кВ для резервирования ВЛ-10 кВ Л-2 от ПС Науалы с ВЛ-10 кВ Л-3 от ПС Науалы</t>
  </si>
  <si>
    <t>Услуги по техническому надзору "Строительство линии ВЛ-10 кВ для резервирования ВЛ-10 кВ Л-2 от ПС Науалы с ВЛ-10 кВ Л-3 от ПС Науалы"</t>
  </si>
  <si>
    <t>Услуги по авторскому надзору "Строительство линии ВЛ-10 кВ для резервирования ВЛ-10 кВ Л-2 от ПС Науалы с ВЛ-10 кВ Л-3 от ПС Науалы"</t>
  </si>
  <si>
    <t xml:space="preserve">Модернизация и реконструкция ВЛ-35кВ </t>
  </si>
  <si>
    <t>Модернизация и реконструкция ВЛ-35кВ Л-73А от ПС "Карабулак" до ПС "Кабанбай</t>
  </si>
  <si>
    <t xml:space="preserve">Модернизация и реконструкция КЛ 6кВ </t>
  </si>
  <si>
    <t xml:space="preserve">Модернизация и реконструкция КЛ-6кВ  от ПС-2 ф-236 (от ТП472 до ТП-606) </t>
  </si>
  <si>
    <t xml:space="preserve">Услуги по техническому надзору "Модернизация и реконструкция КЛ-6кВ  от ПС-2 ф-236 (от ТП472 до ТП-606)" </t>
  </si>
  <si>
    <t>Услуги по авторскому надзору "Модернизация и реконструкция КЛ-6кВ  от ПС-2 ф-236 (от ТП472 до ТП-606)"</t>
  </si>
  <si>
    <t>Модернизация ПС 220/110 г.Аягоз. Шкаф защит Л-110 кВ</t>
  </si>
  <si>
    <t>Модернизация ПС-110/35/6 №9. Шкаф защит Л-110 кВ</t>
  </si>
  <si>
    <t>Модернизация ПС 110/6 № 13. Шкаф защит Л-110 кВ</t>
  </si>
  <si>
    <t>Модернизация ПС 110/35/10 Самарка. Шкаф защит Л-110 кВ</t>
  </si>
  <si>
    <t>Модернизация ПС 110/35/10 Теректы. Шкаф защит Л-110 кВ</t>
  </si>
  <si>
    <t>Модернизация ПС-110/35/10 Чарская. Шкаф защит Л-110 кВ</t>
  </si>
  <si>
    <t>Модернизация ПС 110/35/6кВ №17 п. Асу-Булак. Шкаф защит Л-110 кВ</t>
  </si>
  <si>
    <t>Модернизация ПС 110/35/10 Теректы-Булак. Шкаф защит Л-110 кВ</t>
  </si>
  <si>
    <t>Замены масляных выкл.6-10кВ на вакуумные на ПС-110/35/10 с.Новая Шульба</t>
  </si>
  <si>
    <t>Замены масляных выкл.6-10кВ на вакуумные на ПС-110/35/10 с.Таскескен</t>
  </si>
  <si>
    <t>Замены масляных выкл.6-10кВ на вакуумные на ПС 110/35/6 №12</t>
  </si>
  <si>
    <t>Замены масляных выкл.6-10кВ на вакуумные на ПС 110/35/10 с.Баршатас</t>
  </si>
  <si>
    <t>Замены масляных выкл.6-10кВ на вакуумные на № 1 110/6</t>
  </si>
  <si>
    <t>Замены масляных выкл.6-10кВ на вакуумные на ПС-110/35/10 с.Урджар</t>
  </si>
  <si>
    <t>Замены масляных выкл.6-10кВ на вакуумные на ПС 35/10 N 32 с.Меновное</t>
  </si>
  <si>
    <t xml:space="preserve">Замены масляных выкл.6-10кВ на вакуумные ПС 35/10кВ ХПП </t>
  </si>
  <si>
    <t>Замены масляных выкл.6-10кВ на вакуумные на № 9 110/10</t>
  </si>
  <si>
    <t>Замены масляных выкл.6-10кВ на вакуумные на № 14 110/6</t>
  </si>
  <si>
    <t>Замены масляных выкл.6-10кВ на вакуумные на №11 110/6</t>
  </si>
  <si>
    <t>Замены масляных выкл.6-10кВ на вакуумные на ПС 110/35/10 Больше-Нарым</t>
  </si>
  <si>
    <t xml:space="preserve">Замены масляных выкл.6-10кВ на вакуумные на ПС 35/6 Прапорщиково       </t>
  </si>
  <si>
    <t xml:space="preserve">Замены масляных выкл.6-10кВ на вакуумные на ПС 110/6 Гидромеханизация                     </t>
  </si>
  <si>
    <t>Замены масляных выкл.6-10кВ на вакуумные на ПС 110/6 кВ Аблакетка</t>
  </si>
  <si>
    <t>Замены масляных выкл.6-10кВ на вакуумные на ПС 35/10 N 38</t>
  </si>
  <si>
    <t>Замены масляных выкл.6-10кВ на вакуумные на ПС-110/35/10 Чарская</t>
  </si>
  <si>
    <t xml:space="preserve">Замены масляных выкл.6-10кВ на вакуумные на ПС 110/35/10кВ "Глубочанка"    </t>
  </si>
  <si>
    <t xml:space="preserve">Замены маслянных выкл.6-10кВ на ПС 110/35/10 Макеевка          </t>
  </si>
  <si>
    <t>Замены масляных выкл.6-10кВ на вакуумные на ПС 35/10 Аксуат</t>
  </si>
  <si>
    <t xml:space="preserve">Замены масляных выкл.6-10кВ на вакуумные на № 12 110/6 </t>
  </si>
  <si>
    <t xml:space="preserve">Замены масляных выкл.6-10кВ на вакуумные на  ПС 110/35/10 Каратогай           </t>
  </si>
  <si>
    <t>Замены масляных выкл.6-10кВ на вакуумные на ЦРП-1</t>
  </si>
  <si>
    <t xml:space="preserve">Замены масляных выкл.6-10кВ на вакуумные на ПС 110/35/10 Казнаковка          </t>
  </si>
  <si>
    <t xml:space="preserve">Замены масляных выкл.6-10кВ на вакуумные на ПС 35/10 Веселовка </t>
  </si>
  <si>
    <t>Замены масляных выкл.6-10кВ на вакуумные на ПС-35/10 Преображенка</t>
  </si>
  <si>
    <t>Замены масляных выкл.6-10кВ на вакуумные на П/СТ 110/10 Уш-Биик</t>
  </si>
  <si>
    <t xml:space="preserve">Замены масляных выкл.6-10кВ на вакуумные на ПС 35/10 Песчанка </t>
  </si>
  <si>
    <t>Замены масляных выкл.6-10кВ на вакуумные на ПС-110/10 с.Глуховка</t>
  </si>
  <si>
    <t xml:space="preserve">Замены масляных выкл.6-10кВ на вакуумные на 110/35/10 Бесқарағай </t>
  </si>
  <si>
    <t xml:space="preserve">Замены масляных выкл.6-10кВ на вакуумные на ПС-35/10 с.Знаменка   </t>
  </si>
  <si>
    <t xml:space="preserve">Замены масляных выкл.6-10кВ на вакуумные на ПС 110/35/10кВ Бестамак               </t>
  </si>
  <si>
    <t>Модернизация ТП-67 г. Риддер. Замена на КТПБ-67 г. Риддер</t>
  </si>
  <si>
    <t>Модернизация КТП-143 г.У-Ка. Замена на КТПБ-143 г.У-Ка (КТП)</t>
  </si>
  <si>
    <t>Модернизация КТПН-196. Замена на КТПБ-196 г.Семей</t>
  </si>
  <si>
    <t>Модернизация КТП-130-2 п.Левый берег. Замена на КТПБ-130-2 п.Левый берег</t>
  </si>
  <si>
    <t>Модернизация  КТПН-28 г. Риддер. Замена на КТПБ-28 г. Риддер</t>
  </si>
  <si>
    <t>Модернизация  ТП-127 г. Шемонаиха. Замена на КТПБ-127 г. Шемонаиха</t>
  </si>
  <si>
    <t>Модернизация КТП-209 с. Поперечное. Замена на КТПБ-209 с. Поперечное</t>
  </si>
  <si>
    <t>Модернизация КТП-80-1 г.У-Ка. Замена на КТПБ-80-1 г.У-Ка</t>
  </si>
  <si>
    <t>Модернизация ТП-145 с.Таврическое. Замена на КТПБ-145 с.Таврическое</t>
  </si>
  <si>
    <t>Модернизация КТПН-285 п.Жыланды. Замена на КТПБ-285 п.Жыланды</t>
  </si>
  <si>
    <t>Модернизация КТП-117. Замена на КТПБ-117 г.Аягоз</t>
  </si>
  <si>
    <t>Модернизация КТПН-88 с.Березовский. Замена на КТПБ-88 с.Березовский</t>
  </si>
  <si>
    <t>Модернизация КТП-337 г.Шемонаиха. Замена на КТПБ-337 г.Шемонаиха</t>
  </si>
  <si>
    <t>Модернизация КТПН-326 п.Металлург. Замена на КТПБ-326 п.Металлург</t>
  </si>
  <si>
    <t>Модернизация КТП-КВАРТАЛ "В". Замена на 2КТПБ-КВАРТАЛ "В"</t>
  </si>
  <si>
    <t>Модернизация  КТП-377 с.Выдриха. Замена на КТПБ-377 с.Выдриха</t>
  </si>
  <si>
    <t>Модернизация КТП-129. Замена на КТПБ-129 г.Аягоз</t>
  </si>
  <si>
    <t>Модернизация КТПН-61 ПС-18 БЫТ. Замена на КТПБ-61</t>
  </si>
  <si>
    <t>Модернизация ТП-422. Замена на КТПБ-422 г.Семей</t>
  </si>
  <si>
    <t>Модернизация КТПН-485. Замена на КТПБ-485 г.Семей    (КТПН)</t>
  </si>
  <si>
    <t>Модернизация КТПН-3. Замена на КТПБ-3 г.Семей</t>
  </si>
  <si>
    <t>Модернизация КТП-138. Замена на КТПБ-138 г.Аягоз</t>
  </si>
  <si>
    <t>Модернизация КТПН-66  п.Холодный ключ. Замена на КТПБ-66 п.Холодный ключ</t>
  </si>
  <si>
    <t>Модернизация КТП-132-1 п.Левый берег. Замена на КТПБ-132-1 п.Левый берег</t>
  </si>
  <si>
    <t>Модернизация КТП-144-10 г.У-Ка. Замена на КТПБ-144-10 г.У-Ка</t>
  </si>
  <si>
    <t>Модернизация КТПН №43 с.Калбатау. Замена на КТПБ-43 с.Калбатау</t>
  </si>
  <si>
    <t>Модернизация КТП №36 с.Калбатау. Замена на КТПБ-36 с.Калбатау</t>
  </si>
  <si>
    <t>Модернизация КТП-155 с.Жангиз-Тобе. Замена на КТПБ-155 с.Жангиз-Тобе</t>
  </si>
  <si>
    <t>Модернизация КТПН №35 с.Калбатау. Замена на КТПБ-35 с.Калбатау</t>
  </si>
  <si>
    <t>Замена КРН/КРУН-6/10 кВ</t>
  </si>
  <si>
    <t xml:space="preserve">Замена КРН-6/10 кВ на ПС-35/10кВ Таргын              </t>
  </si>
  <si>
    <t>Замена КРН-6/10 кВ на ПС-35/6КВ Таинты</t>
  </si>
  <si>
    <t xml:space="preserve">Замена КРН-6/10 кВ на ПС 35/10 Ново-Одесское                        </t>
  </si>
  <si>
    <t xml:space="preserve">Замена КРН-6/10 кВ на ПС 35/10  Ново-Азово                         </t>
  </si>
  <si>
    <t xml:space="preserve">Замена КРН-6/10 кВ на ПС 35/10 Ново-Хайрузовка                           </t>
  </si>
  <si>
    <t xml:space="preserve">Замена КРН-6/10 кВ на ПС 35/10 Мало-Нарымка                              </t>
  </si>
  <si>
    <t>Замена КРН-6/10 кВ на ПС 35/10 Ново-Поляковка</t>
  </si>
  <si>
    <t xml:space="preserve">Замена КРУН-6/10 кВ на ПС Красный кордон 35/10 </t>
  </si>
  <si>
    <t>Замена КРН-6/10 кВ на  ПС- 35/10 с.Кайнар</t>
  </si>
  <si>
    <t>Замена КРН-6/10 кВ на ПС- 35/10 с.Турксиб</t>
  </si>
  <si>
    <t xml:space="preserve">Замена КРУН-6/10 кВ на ПС 35/10 Ерназар </t>
  </si>
  <si>
    <t xml:space="preserve">Замена КРУН-6/10 кВ на  ПС 35/10  Бозтал </t>
  </si>
  <si>
    <t xml:space="preserve">Замена КРУН-6/10 кВ на  ПС 35/10 Бегень  </t>
  </si>
  <si>
    <t>Замена КРН/КРУН-6/10 кВ на ПС 35/10 Южная</t>
  </si>
  <si>
    <t>Модернизация ПС 51. Замена трансформаторов напряжения 220 кВ</t>
  </si>
  <si>
    <t>Полуприцеп тяжеловоз с раздвижной платформой</t>
  </si>
  <si>
    <t>ОБОРУДОВАНИЕ ДЛЯ ЗАЩИЩЕННОЙ КОРПОРАТИВНОЙ IP-СЕТИ</t>
  </si>
  <si>
    <t>СЕРВЕР СИСТЕМЫ ХРАНЕНИЯ ДАННЫХ</t>
  </si>
  <si>
    <t>Ретранслятор</t>
  </si>
  <si>
    <t>USB ключ на 8000 каналоа</t>
  </si>
  <si>
    <t>Станция паяльная</t>
  </si>
  <si>
    <t>Контейнер связи</t>
  </si>
  <si>
    <t xml:space="preserve">спутниковый телефон </t>
  </si>
  <si>
    <t>IP СИСТЕМНЫЙ АППАРАТ</t>
  </si>
  <si>
    <t>РАДИОСТАНЦИЯ АВТОМОБИЛЬНАЯ 146-174 МГц  25Вт 16 кан.</t>
  </si>
  <si>
    <t>ШКАФ ПРИЕМА КОМАНД ПРОТИВОАВАРИЙНОЙ АВТОМАТИКИ</t>
  </si>
  <si>
    <t>Шкаф автоматического регулирования ДГР (с 2 регуляторами)</t>
  </si>
  <si>
    <t xml:space="preserve">Мегоомметр ЭС 0202/2г </t>
  </si>
  <si>
    <t>Мост переменного тока высоковольтный автоматический</t>
  </si>
  <si>
    <t>Аппарат испытания масла автоматический</t>
  </si>
  <si>
    <t>Миллиомметр (МИКО-7А)</t>
  </si>
  <si>
    <t>Сервер баз данных</t>
  </si>
  <si>
    <t>Сервер приложений и сбора данных</t>
  </si>
  <si>
    <t>Сервер стоечный универсальный 1U</t>
  </si>
  <si>
    <t>СМР км (ВЛ)</t>
  </si>
  <si>
    <t>СМР км (КЛ)</t>
  </si>
  <si>
    <t xml:space="preserve">СМР км </t>
  </si>
  <si>
    <t>1.4.3</t>
  </si>
  <si>
    <t>1.4.4</t>
  </si>
  <si>
    <t>1.4.5</t>
  </si>
  <si>
    <t>1.4.6</t>
  </si>
  <si>
    <t>1.4.7</t>
  </si>
  <si>
    <t>1.4.8</t>
  </si>
  <si>
    <t>1.4.9</t>
  </si>
  <si>
    <t>1.4.10</t>
  </si>
  <si>
    <t>2.1.1</t>
  </si>
  <si>
    <t>2.1.2</t>
  </si>
  <si>
    <t>2.1.3</t>
  </si>
  <si>
    <t>2.1.4</t>
  </si>
  <si>
    <t>2.1.5</t>
  </si>
  <si>
    <t>2.1.6</t>
  </si>
  <si>
    <t>2.1.7</t>
  </si>
  <si>
    <t>3.1</t>
  </si>
  <si>
    <t>3.1.1</t>
  </si>
  <si>
    <t>3.2</t>
  </si>
  <si>
    <t>3.2.1</t>
  </si>
  <si>
    <t>5.3</t>
  </si>
  <si>
    <t>5.4</t>
  </si>
  <si>
    <t>5.5</t>
  </si>
  <si>
    <t>5.5.1</t>
  </si>
  <si>
    <t>5.5.2</t>
  </si>
  <si>
    <t>5.5.3</t>
  </si>
  <si>
    <t>5.5.4</t>
  </si>
  <si>
    <t>5.5.5</t>
  </si>
  <si>
    <t>5.5.6</t>
  </si>
  <si>
    <t>5.5.7</t>
  </si>
  <si>
    <t>5.5.8</t>
  </si>
  <si>
    <t>5.6</t>
  </si>
  <si>
    <t>5.6.1</t>
  </si>
  <si>
    <t>5.6.2</t>
  </si>
  <si>
    <t>5.6.3</t>
  </si>
  <si>
    <t>5.6.4</t>
  </si>
  <si>
    <t>5.6.5</t>
  </si>
  <si>
    <t>5.6.6</t>
  </si>
  <si>
    <t>5.6.7</t>
  </si>
  <si>
    <t>5.6.8</t>
  </si>
  <si>
    <t>5.6.9</t>
  </si>
  <si>
    <t>5.6.10</t>
  </si>
  <si>
    <t>5.6.11</t>
  </si>
  <si>
    <t>5.6.12</t>
  </si>
  <si>
    <t>5.6.13</t>
  </si>
  <si>
    <t>5.6.14</t>
  </si>
  <si>
    <t>5.6.15</t>
  </si>
  <si>
    <t>5.6.16</t>
  </si>
  <si>
    <t>5.6.17</t>
  </si>
  <si>
    <t>5.6.18</t>
  </si>
  <si>
    <t>5.6.19</t>
  </si>
  <si>
    <t>5.6.20</t>
  </si>
  <si>
    <t>5.6.21</t>
  </si>
  <si>
    <t>5.6.22</t>
  </si>
  <si>
    <t>5.6.23</t>
  </si>
  <si>
    <t>5.6.24</t>
  </si>
  <si>
    <t>5.6.25</t>
  </si>
  <si>
    <t>5.6.26</t>
  </si>
  <si>
    <t>5.6.27</t>
  </si>
  <si>
    <t>5.6.28</t>
  </si>
  <si>
    <t>5.6.29</t>
  </si>
  <si>
    <t>5.6.30</t>
  </si>
  <si>
    <t>5.6.31</t>
  </si>
  <si>
    <t>5.6.32</t>
  </si>
  <si>
    <t>5.7</t>
  </si>
  <si>
    <t>5.7.1</t>
  </si>
  <si>
    <t>5.7.2</t>
  </si>
  <si>
    <t>5.7.3</t>
  </si>
  <si>
    <t>5.7.4</t>
  </si>
  <si>
    <t>5.7.5</t>
  </si>
  <si>
    <t>5.7.6</t>
  </si>
  <si>
    <t>5.7.7</t>
  </si>
  <si>
    <t>5.7.8</t>
  </si>
  <si>
    <t>5.7.9</t>
  </si>
  <si>
    <t>5.7.10</t>
  </si>
  <si>
    <t>5.7.11</t>
  </si>
  <si>
    <t>5.7.12</t>
  </si>
  <si>
    <t>5.7.13</t>
  </si>
  <si>
    <t>5.7.14</t>
  </si>
  <si>
    <t>5.7.15</t>
  </si>
  <si>
    <t>5.7.16</t>
  </si>
  <si>
    <t>5.7.17</t>
  </si>
  <si>
    <t>5.7.18</t>
  </si>
  <si>
    <t>5.7.19</t>
  </si>
  <si>
    <t>5.7.20</t>
  </si>
  <si>
    <t>5.7.21</t>
  </si>
  <si>
    <t>5.7.22</t>
  </si>
  <si>
    <t>5.7.23</t>
  </si>
  <si>
    <t>5.7.24</t>
  </si>
  <si>
    <t>5.7.25</t>
  </si>
  <si>
    <t>5.7.26</t>
  </si>
  <si>
    <t>5.7.27</t>
  </si>
  <si>
    <t>5.7.28</t>
  </si>
  <si>
    <t>5.7.29</t>
  </si>
  <si>
    <t>5.8</t>
  </si>
  <si>
    <t>5.8.1</t>
  </si>
  <si>
    <t>5.8.2</t>
  </si>
  <si>
    <t>5.8.3</t>
  </si>
  <si>
    <t>5.8.4</t>
  </si>
  <si>
    <t>5.8.5</t>
  </si>
  <si>
    <t>5.8.6</t>
  </si>
  <si>
    <t>5.8.7</t>
  </si>
  <si>
    <t>5.8.8</t>
  </si>
  <si>
    <t>5.8.9</t>
  </si>
  <si>
    <t>5.8.10</t>
  </si>
  <si>
    <t>5.8.11</t>
  </si>
  <si>
    <t>5.8.12</t>
  </si>
  <si>
    <t>5.8.13</t>
  </si>
  <si>
    <t>5.8.14</t>
  </si>
  <si>
    <t>5.9</t>
  </si>
  <si>
    <t>6.1</t>
  </si>
  <si>
    <t>6.1.1</t>
  </si>
  <si>
    <t>6.2</t>
  </si>
  <si>
    <t>6.2.1</t>
  </si>
  <si>
    <t>6.2.2</t>
  </si>
  <si>
    <t>6.2.3</t>
  </si>
  <si>
    <t>6.2.4</t>
  </si>
  <si>
    <t>6.2.5</t>
  </si>
  <si>
    <t>6.2.6</t>
  </si>
  <si>
    <t>6.2.7</t>
  </si>
  <si>
    <t>6.2.8</t>
  </si>
  <si>
    <t>6.2.9</t>
  </si>
  <si>
    <t>6.2.10</t>
  </si>
  <si>
    <t>6.2.11</t>
  </si>
  <si>
    <t>6.2.12</t>
  </si>
  <si>
    <t>6.2.13</t>
  </si>
  <si>
    <t>6.2.14</t>
  </si>
  <si>
    <t>6.2.15</t>
  </si>
  <si>
    <t>6.2.16</t>
  </si>
  <si>
    <t>6.2.17</t>
  </si>
  <si>
    <t>6.2.18</t>
  </si>
  <si>
    <t>7</t>
  </si>
  <si>
    <t>Передача электроэнергии 
Восточно-Казахстанская область, область Абай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</si>
</sst>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\ _₽_-;\-* #,##0.00\ _₽_-;_-* &quot;-&quot;??\ _₽_-;_-@_-"/>
    <numFmt numFmtId="165" formatCode="_-* #,##0.00\ _р_._-;\-* #,##0.00\ _р_._-;_-* &quot;-&quot;??\ _р_._-;_-@_-"/>
    <numFmt numFmtId="166" formatCode="_-* #,##0_р_._-;\-* #,##0_р_._-;_-* &quot;-&quot;_р_._-;_-@_-"/>
    <numFmt numFmtId="167" formatCode="_-* #,##0.00_р_._-;\-* #,##0.00_р_._-;_-* &quot;-&quot;??_р_._-;_-@_-"/>
    <numFmt numFmtId="168" formatCode="#,##0.0"/>
    <numFmt numFmtId="169" formatCode="_-&quot;Ј&quot;* #,##0_-;\-&quot;Ј&quot;* #,##0_-;_-&quot;Ј&quot;* &quot;-&quot;_-;_-@_-"/>
    <numFmt numFmtId="170" formatCode="_-&quot;Ј&quot;* #,##0.00_-;\-&quot;Ј&quot;* #,##0.00_-;_-&quot;Ј&quot;* &quot;-&quot;??_-;_-@_-"/>
    <numFmt numFmtId="171" formatCode="0.00000000"/>
    <numFmt numFmtId="172" formatCode="#,##0.000"/>
    <numFmt numFmtId="173" formatCode="0.000"/>
    <numFmt numFmtId="174" formatCode="#,##0.0000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8"/>
      <color theme="3"/>
      <name val="Cambria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2"/>
      <color theme="1"/>
      <name val="Times New Roman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sz val="10"/>
      <name val="Times New Roman Cyr"/>
      <charset val="204"/>
    </font>
    <font>
      <sz val="10"/>
      <name val="Times New Roman Cyr"/>
      <family val="1"/>
      <charset val="204"/>
    </font>
    <font>
      <sz val="10"/>
      <name val="Helv"/>
    </font>
    <font>
      <b/>
      <sz val="12"/>
      <color indexed="8"/>
      <name val="Times New Roman"/>
      <family val="1"/>
      <charset val="204"/>
    </font>
    <font>
      <u/>
      <sz val="12"/>
      <color indexed="8"/>
      <name val="Times New Roman"/>
      <family val="1"/>
      <charset val="204"/>
    </font>
    <font>
      <vertAlign val="superscript"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1"/>
      <name val="Times New Roman"/>
      <family val="1"/>
      <charset val="204"/>
    </font>
    <font>
      <vertAlign val="superscript"/>
      <sz val="14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8"/>
      <name val="Calibri"/>
      <family val="2"/>
      <scheme val="minor"/>
    </font>
    <font>
      <u/>
      <sz val="14"/>
      <color indexed="8"/>
      <name val="Times New Roman"/>
      <family val="1"/>
      <charset val="204"/>
    </font>
    <font>
      <b/>
      <sz val="16"/>
      <color indexed="8"/>
      <name val="Times New Roman"/>
      <family val="1"/>
      <charset val="204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73">
    <xf numFmtId="0" fontId="0" fillId="0" borderId="0"/>
    <xf numFmtId="0" fontId="8" fillId="0" borderId="0"/>
    <xf numFmtId="0" fontId="9" fillId="0" borderId="0"/>
    <xf numFmtId="0" fontId="9" fillId="0" borderId="0"/>
    <xf numFmtId="0" fontId="7" fillId="0" borderId="0"/>
    <xf numFmtId="0" fontId="6" fillId="0" borderId="0"/>
    <xf numFmtId="0" fontId="6" fillId="0" borderId="0"/>
    <xf numFmtId="0" fontId="9" fillId="0" borderId="0"/>
    <xf numFmtId="0" fontId="6" fillId="0" borderId="0"/>
    <xf numFmtId="0" fontId="12" fillId="0" borderId="0" applyNumberFormat="0" applyFill="0" applyBorder="0" applyAlignment="0" applyProtection="0"/>
    <xf numFmtId="0" fontId="13" fillId="0" borderId="15" applyNumberFormat="0" applyFill="0" applyAlignment="0" applyProtection="0"/>
    <xf numFmtId="0" fontId="14" fillId="0" borderId="16" applyNumberFormat="0" applyFill="0" applyAlignment="0" applyProtection="0"/>
    <xf numFmtId="0" fontId="15" fillId="0" borderId="17" applyNumberFormat="0" applyFill="0" applyAlignment="0" applyProtection="0"/>
    <xf numFmtId="0" fontId="15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7" fillId="3" borderId="0" applyNumberFormat="0" applyBorder="0" applyAlignment="0" applyProtection="0"/>
    <xf numFmtId="0" fontId="18" fillId="4" borderId="0" applyNumberFormat="0" applyBorder="0" applyAlignment="0" applyProtection="0"/>
    <xf numFmtId="0" fontId="19" fillId="5" borderId="18" applyNumberFormat="0" applyAlignment="0" applyProtection="0"/>
    <xf numFmtId="0" fontId="20" fillId="6" borderId="19" applyNumberFormat="0" applyAlignment="0" applyProtection="0"/>
    <xf numFmtId="0" fontId="21" fillId="6" borderId="18" applyNumberFormat="0" applyAlignment="0" applyProtection="0"/>
    <xf numFmtId="0" fontId="22" fillId="0" borderId="20" applyNumberFormat="0" applyFill="0" applyAlignment="0" applyProtection="0"/>
    <xf numFmtId="0" fontId="23" fillId="7" borderId="21" applyNumberFormat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23" applyNumberFormat="0" applyFill="0" applyAlignment="0" applyProtection="0"/>
    <xf numFmtId="0" fontId="27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5" fillId="22" borderId="0" applyNumberFormat="0" applyBorder="0" applyAlignment="0" applyProtection="0"/>
    <xf numFmtId="0" fontId="5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5" fillId="26" borderId="0" applyNumberFormat="0" applyBorder="0" applyAlignment="0" applyProtection="0"/>
    <xf numFmtId="0" fontId="5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5" fillId="30" borderId="0" applyNumberFormat="0" applyBorder="0" applyAlignment="0" applyProtection="0"/>
    <xf numFmtId="0" fontId="5" fillId="31" borderId="0" applyNumberFormat="0" applyBorder="0" applyAlignment="0" applyProtection="0"/>
    <xf numFmtId="0" fontId="27" fillId="32" borderId="0" applyNumberFormat="0" applyBorder="0" applyAlignment="0" applyProtection="0"/>
    <xf numFmtId="0" fontId="5" fillId="0" borderId="0"/>
    <xf numFmtId="0" fontId="5" fillId="0" borderId="0"/>
    <xf numFmtId="0" fontId="5" fillId="0" borderId="0"/>
    <xf numFmtId="0" fontId="28" fillId="0" borderId="0"/>
    <xf numFmtId="164" fontId="5" fillId="0" borderId="0" applyFont="0" applyFill="0" applyBorder="0" applyAlignment="0" applyProtection="0"/>
    <xf numFmtId="0" fontId="29" fillId="0" borderId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169" fontId="30" fillId="0" borderId="0" applyFont="0" applyFill="0" applyBorder="0" applyAlignment="0" applyProtection="0"/>
    <xf numFmtId="170" fontId="30" fillId="0" borderId="0" applyFont="0" applyFill="0" applyBorder="0" applyAlignment="0" applyProtection="0"/>
    <xf numFmtId="0" fontId="30" fillId="0" borderId="0"/>
    <xf numFmtId="0" fontId="33" fillId="0" borderId="0"/>
    <xf numFmtId="0" fontId="31" fillId="0" borderId="0"/>
    <xf numFmtId="0" fontId="32" fillId="0" borderId="0"/>
    <xf numFmtId="0" fontId="5" fillId="8" borderId="22" applyNumberFormat="0" applyFont="0" applyAlignment="0" applyProtection="0"/>
    <xf numFmtId="0" fontId="33" fillId="0" borderId="0"/>
    <xf numFmtId="166" fontId="30" fillId="0" borderId="0" applyFont="0" applyFill="0" applyBorder="0" applyAlignment="0" applyProtection="0"/>
    <xf numFmtId="167" fontId="30" fillId="0" borderId="0" applyFont="0" applyFill="0" applyBorder="0" applyAlignment="0" applyProtection="0"/>
    <xf numFmtId="0" fontId="4" fillId="0" borderId="0"/>
    <xf numFmtId="0" fontId="28" fillId="0" borderId="0"/>
    <xf numFmtId="0" fontId="3" fillId="0" borderId="0"/>
    <xf numFmtId="165" fontId="9" fillId="0" borderId="0" applyFont="0" applyFill="0" applyBorder="0" applyAlignment="0" applyProtection="0"/>
    <xf numFmtId="0" fontId="2" fillId="0" borderId="0"/>
    <xf numFmtId="0" fontId="1" fillId="0" borderId="0"/>
  </cellStyleXfs>
  <cellXfs count="222">
    <xf numFmtId="0" fontId="0" fillId="0" borderId="0" xfId="0"/>
    <xf numFmtId="0" fontId="8" fillId="0" borderId="0" xfId="1"/>
    <xf numFmtId="0" fontId="11" fillId="0" borderId="0" xfId="1" applyFont="1"/>
    <xf numFmtId="0" fontId="11" fillId="0" borderId="0" xfId="1" applyFont="1" applyAlignment="1">
      <alignment vertical="center"/>
    </xf>
    <xf numFmtId="0" fontId="8" fillId="0" borderId="0" xfId="1" applyAlignment="1">
      <alignment vertical="center"/>
    </xf>
    <xf numFmtId="0" fontId="10" fillId="0" borderId="0" xfId="1" applyFont="1"/>
    <xf numFmtId="0" fontId="39" fillId="0" borderId="0" xfId="1" applyFont="1" applyAlignment="1">
      <alignment horizontal="center"/>
    </xf>
    <xf numFmtId="0" fontId="37" fillId="0" borderId="0" xfId="1" applyFont="1" applyAlignment="1">
      <alignment vertical="center"/>
    </xf>
    <xf numFmtId="0" fontId="38" fillId="0" borderId="0" xfId="1" applyFont="1" applyAlignment="1">
      <alignment horizontal="center" vertical="center"/>
    </xf>
    <xf numFmtId="49" fontId="40" fillId="0" borderId="1" xfId="0" applyNumberFormat="1" applyFont="1" applyBorder="1" applyAlignment="1">
      <alignment horizontal="center" vertical="center" wrapText="1"/>
    </xf>
    <xf numFmtId="0" fontId="41" fillId="0" borderId="1" xfId="0" applyFont="1" applyBorder="1" applyAlignment="1">
      <alignment horizontal="center" vertical="center" wrapText="1"/>
    </xf>
    <xf numFmtId="168" fontId="34" fillId="0" borderId="1" xfId="0" applyNumberFormat="1" applyFont="1" applyBorder="1" applyAlignment="1">
      <alignment vertical="center" wrapText="1"/>
    </xf>
    <xf numFmtId="168" fontId="41" fillId="0" borderId="1" xfId="0" applyNumberFormat="1" applyFont="1" applyBorder="1" applyAlignment="1">
      <alignment horizontal="center" vertical="center" wrapText="1"/>
    </xf>
    <xf numFmtId="3" fontId="41" fillId="0" borderId="1" xfId="0" applyNumberFormat="1" applyFont="1" applyBorder="1" applyAlignment="1">
      <alignment horizontal="center" vertical="center" wrapText="1"/>
    </xf>
    <xf numFmtId="3" fontId="41" fillId="0" borderId="1" xfId="0" applyNumberFormat="1" applyFont="1" applyBorder="1" applyAlignment="1">
      <alignment horizontal="right" vertical="center" wrapText="1" indent="1"/>
    </xf>
    <xf numFmtId="168" fontId="42" fillId="0" borderId="1" xfId="0" applyNumberFormat="1" applyFont="1" applyBorder="1" applyAlignment="1">
      <alignment horizontal="center" vertical="center" wrapText="1"/>
    </xf>
    <xf numFmtId="0" fontId="34" fillId="0" borderId="1" xfId="0" applyFont="1" applyBorder="1" applyAlignment="1">
      <alignment horizontal="center" vertical="center" wrapText="1"/>
    </xf>
    <xf numFmtId="168" fontId="41" fillId="0" borderId="1" xfId="0" applyNumberFormat="1" applyFont="1" applyBorder="1" applyAlignment="1">
      <alignment vertical="center" wrapText="1"/>
    </xf>
    <xf numFmtId="4" fontId="41" fillId="0" borderId="1" xfId="0" applyNumberFormat="1" applyFont="1" applyBorder="1" applyAlignment="1">
      <alignment horizontal="center" vertical="center" wrapText="1"/>
    </xf>
    <xf numFmtId="49" fontId="34" fillId="0" borderId="1" xfId="0" applyNumberFormat="1" applyFont="1" applyBorder="1" applyAlignment="1">
      <alignment horizontal="center" vertical="center" wrapText="1"/>
    </xf>
    <xf numFmtId="0" fontId="37" fillId="0" borderId="0" xfId="0" applyFont="1"/>
    <xf numFmtId="3" fontId="42" fillId="0" borderId="1" xfId="0" applyNumberFormat="1" applyFont="1" applyBorder="1" applyAlignment="1">
      <alignment horizontal="center" vertical="center" wrapText="1"/>
    </xf>
    <xf numFmtId="0" fontId="37" fillId="0" borderId="1" xfId="0" applyFont="1" applyBorder="1"/>
    <xf numFmtId="171" fontId="37" fillId="0" borderId="1" xfId="0" applyNumberFormat="1" applyFont="1" applyBorder="1"/>
    <xf numFmtId="0" fontId="38" fillId="0" borderId="1" xfId="1" applyFont="1" applyBorder="1" applyAlignment="1">
      <alignment horizontal="center" vertical="center"/>
    </xf>
    <xf numFmtId="0" fontId="43" fillId="0" borderId="1" xfId="1" applyFont="1" applyBorder="1" applyAlignment="1">
      <alignment vertical="center" wrapText="1"/>
    </xf>
    <xf numFmtId="0" fontId="37" fillId="0" borderId="1" xfId="1" applyFont="1" applyBorder="1" applyAlignment="1">
      <alignment vertical="center" wrapText="1"/>
    </xf>
    <xf numFmtId="3" fontId="44" fillId="0" borderId="24" xfId="0" applyNumberFormat="1" applyFont="1" applyBorder="1" applyAlignment="1">
      <alignment horizontal="right" vertical="center" wrapText="1" indent="1"/>
    </xf>
    <xf numFmtId="0" fontId="11" fillId="0" borderId="0" xfId="1" applyFont="1" applyAlignment="1">
      <alignment horizontal="center"/>
    </xf>
    <xf numFmtId="0" fontId="8" fillId="0" borderId="0" xfId="1" applyAlignment="1">
      <alignment horizontal="center"/>
    </xf>
    <xf numFmtId="0" fontId="11" fillId="0" borderId="0" xfId="1" applyFont="1" applyAlignment="1">
      <alignment horizontal="center" vertical="center"/>
    </xf>
    <xf numFmtId="0" fontId="11" fillId="33" borderId="0" xfId="1" applyFont="1" applyFill="1" applyAlignment="1">
      <alignment horizontal="center"/>
    </xf>
    <xf numFmtId="49" fontId="11" fillId="33" borderId="0" xfId="1" applyNumberFormat="1" applyFont="1" applyFill="1" applyAlignment="1">
      <alignment horizontal="center"/>
    </xf>
    <xf numFmtId="3" fontId="41" fillId="33" borderId="1" xfId="0" applyNumberFormat="1" applyFont="1" applyFill="1" applyBorder="1" applyAlignment="1">
      <alignment horizontal="center" vertical="center" wrapText="1"/>
    </xf>
    <xf numFmtId="0" fontId="8" fillId="33" borderId="0" xfId="1" applyFill="1" applyAlignment="1">
      <alignment horizontal="center"/>
    </xf>
    <xf numFmtId="49" fontId="8" fillId="33" borderId="0" xfId="1" applyNumberFormat="1" applyFill="1" applyAlignment="1">
      <alignment horizontal="center"/>
    </xf>
    <xf numFmtId="0" fontId="11" fillId="0" borderId="1" xfId="1" applyFont="1" applyBorder="1" applyAlignment="1">
      <alignment vertical="center"/>
    </xf>
    <xf numFmtId="0" fontId="37" fillId="0" borderId="0" xfId="1" applyFont="1"/>
    <xf numFmtId="0" fontId="37" fillId="0" borderId="0" xfId="1" applyFont="1" applyAlignment="1">
      <alignment horizontal="center"/>
    </xf>
    <xf numFmtId="0" fontId="37" fillId="33" borderId="0" xfId="1" applyFont="1" applyFill="1" applyAlignment="1">
      <alignment horizontal="center"/>
    </xf>
    <xf numFmtId="49" fontId="37" fillId="33" borderId="0" xfId="1" applyNumberFormat="1" applyFont="1" applyFill="1" applyAlignment="1">
      <alignment horizontal="center"/>
    </xf>
    <xf numFmtId="0" fontId="37" fillId="0" borderId="1" xfId="0" applyFont="1" applyBorder="1" applyAlignment="1">
      <alignment horizontal="center" vertical="center"/>
    </xf>
    <xf numFmtId="0" fontId="43" fillId="0" borderId="1" xfId="0" applyFont="1" applyBorder="1" applyAlignment="1">
      <alignment horizontal="center" vertical="center"/>
    </xf>
    <xf numFmtId="0" fontId="43" fillId="33" borderId="1" xfId="0" applyFont="1" applyFill="1" applyBorder="1" applyAlignment="1">
      <alignment horizontal="center" vertical="center"/>
    </xf>
    <xf numFmtId="2" fontId="43" fillId="33" borderId="1" xfId="0" applyNumberFormat="1" applyFont="1" applyFill="1" applyBorder="1" applyAlignment="1">
      <alignment horizontal="center" vertical="center"/>
    </xf>
    <xf numFmtId="2" fontId="43" fillId="0" borderId="1" xfId="0" applyNumberFormat="1" applyFont="1" applyBorder="1" applyAlignment="1">
      <alignment horizontal="center" vertical="center"/>
    </xf>
    <xf numFmtId="3" fontId="43" fillId="0" borderId="1" xfId="0" applyNumberFormat="1" applyFont="1" applyBorder="1" applyAlignment="1">
      <alignment horizontal="center" vertical="center"/>
    </xf>
    <xf numFmtId="0" fontId="40" fillId="33" borderId="2" xfId="1" applyFont="1" applyFill="1" applyBorder="1" applyAlignment="1">
      <alignment horizontal="center" vertical="center" wrapText="1"/>
    </xf>
    <xf numFmtId="49" fontId="40" fillId="33" borderId="2" xfId="1" applyNumberFormat="1" applyFont="1" applyFill="1" applyBorder="1" applyAlignment="1">
      <alignment horizontal="center" vertical="center" wrapText="1"/>
    </xf>
    <xf numFmtId="0" fontId="40" fillId="0" borderId="1" xfId="1" applyFont="1" applyBorder="1" applyAlignment="1">
      <alignment horizontal="center" vertical="center"/>
    </xf>
    <xf numFmtId="0" fontId="40" fillId="33" borderId="1" xfId="1" applyFont="1" applyFill="1" applyBorder="1" applyAlignment="1">
      <alignment horizontal="center" vertical="center"/>
    </xf>
    <xf numFmtId="0" fontId="37" fillId="0" borderId="0" xfId="1" applyFont="1" applyAlignment="1">
      <alignment horizontal="left" vertical="center" wrapText="1"/>
    </xf>
    <xf numFmtId="0" fontId="42" fillId="0" borderId="7" xfId="0" applyFont="1" applyBorder="1" applyAlignment="1">
      <alignment horizontal="center" vertical="center" wrapText="1"/>
    </xf>
    <xf numFmtId="0" fontId="40" fillId="0" borderId="2" xfId="1" applyFont="1" applyBorder="1" applyAlignment="1">
      <alignment horizontal="center" vertical="center" wrapText="1"/>
    </xf>
    <xf numFmtId="0" fontId="36" fillId="0" borderId="0" xfId="1" applyFont="1" applyAlignment="1">
      <alignment horizontal="center" vertical="center"/>
    </xf>
    <xf numFmtId="0" fontId="37" fillId="0" borderId="24" xfId="0" applyFont="1" applyBorder="1" applyAlignment="1">
      <alignment horizontal="center" vertical="center" wrapText="1"/>
    </xf>
    <xf numFmtId="1" fontId="43" fillId="0" borderId="1" xfId="0" applyNumberFormat="1" applyFont="1" applyBorder="1" applyAlignment="1">
      <alignment horizontal="center" vertical="center"/>
    </xf>
    <xf numFmtId="4" fontId="41" fillId="33" borderId="1" xfId="0" applyNumberFormat="1" applyFont="1" applyFill="1" applyBorder="1" applyAlignment="1">
      <alignment horizontal="center" vertical="center" wrapText="1"/>
    </xf>
    <xf numFmtId="0" fontId="46" fillId="0" borderId="0" xfId="1" applyFont="1" applyAlignment="1">
      <alignment vertical="center"/>
    </xf>
    <xf numFmtId="0" fontId="46" fillId="0" borderId="0" xfId="1" applyFont="1"/>
    <xf numFmtId="0" fontId="46" fillId="0" borderId="0" xfId="1" applyFont="1" applyAlignment="1">
      <alignment horizontal="center"/>
    </xf>
    <xf numFmtId="0" fontId="46" fillId="0" borderId="0" xfId="1" applyFont="1" applyAlignment="1">
      <alignment horizontal="center" vertical="center"/>
    </xf>
    <xf numFmtId="0" fontId="47" fillId="0" borderId="1" xfId="1" applyFont="1" applyBorder="1" applyAlignment="1">
      <alignment horizontal="center" vertical="center"/>
    </xf>
    <xf numFmtId="0" fontId="48" fillId="0" borderId="1" xfId="0" applyFont="1" applyBorder="1" applyAlignment="1">
      <alignment horizontal="center" vertical="center" wrapText="1"/>
    </xf>
    <xf numFmtId="0" fontId="48" fillId="0" borderId="1" xfId="0" applyFont="1" applyBorder="1" applyAlignment="1">
      <alignment horizontal="left" vertical="center" wrapText="1"/>
    </xf>
    <xf numFmtId="3" fontId="48" fillId="0" borderId="1" xfId="70" applyNumberFormat="1" applyFont="1" applyFill="1" applyBorder="1" applyAlignment="1">
      <alignment horizontal="center" vertical="center" wrapText="1"/>
    </xf>
    <xf numFmtId="3" fontId="48" fillId="0" borderId="1" xfId="0" applyNumberFormat="1" applyFont="1" applyBorder="1" applyAlignment="1">
      <alignment horizontal="right" vertical="center" wrapText="1" indent="1"/>
    </xf>
    <xf numFmtId="3" fontId="48" fillId="0" borderId="1" xfId="0" applyNumberFormat="1" applyFont="1" applyBorder="1" applyAlignment="1">
      <alignment horizontal="center" vertical="center" wrapText="1"/>
    </xf>
    <xf numFmtId="0" fontId="48" fillId="0" borderId="24" xfId="0" applyFont="1" applyBorder="1" applyAlignment="1">
      <alignment horizontal="center" vertical="center" wrapText="1"/>
    </xf>
    <xf numFmtId="0" fontId="49" fillId="0" borderId="1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center" vertical="center" wrapText="1"/>
    </xf>
    <xf numFmtId="3" fontId="49" fillId="0" borderId="1" xfId="0" applyNumberFormat="1" applyFont="1" applyBorder="1" applyAlignment="1">
      <alignment horizontal="right" vertical="center" wrapText="1" indent="1"/>
    </xf>
    <xf numFmtId="0" fontId="46" fillId="0" borderId="1" xfId="0" applyFont="1" applyBorder="1"/>
    <xf numFmtId="168" fontId="49" fillId="0" borderId="1" xfId="68" applyNumberFormat="1" applyFont="1" applyBorder="1" applyAlignment="1">
      <alignment horizontal="left" vertical="center" wrapText="1"/>
    </xf>
    <xf numFmtId="49" fontId="48" fillId="0" borderId="1" xfId="0" applyNumberFormat="1" applyFont="1" applyBorder="1" applyAlignment="1">
      <alignment horizontal="center" vertical="center" wrapText="1"/>
    </xf>
    <xf numFmtId="168" fontId="48" fillId="0" borderId="1" xfId="68" applyNumberFormat="1" applyFont="1" applyBorder="1" applyAlignment="1">
      <alignment horizontal="left" vertical="center" wrapText="1"/>
    </xf>
    <xf numFmtId="49" fontId="49" fillId="0" borderId="1" xfId="0" applyNumberFormat="1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3" fontId="49" fillId="0" borderId="1" xfId="70" applyNumberFormat="1" applyFont="1" applyFill="1" applyBorder="1" applyAlignment="1">
      <alignment horizontal="center" vertical="center" wrapText="1"/>
    </xf>
    <xf numFmtId="3" fontId="48" fillId="0" borderId="25" xfId="0" applyNumberFormat="1" applyFont="1" applyBorder="1" applyAlignment="1">
      <alignment horizontal="right" vertical="center" wrapText="1" indent="1"/>
    </xf>
    <xf numFmtId="0" fontId="49" fillId="0" borderId="1" xfId="0" applyFont="1" applyBorder="1" applyAlignment="1">
      <alignment vertical="center" wrapText="1"/>
    </xf>
    <xf numFmtId="4" fontId="49" fillId="0" borderId="1" xfId="0" applyNumberFormat="1" applyFont="1" applyBorder="1" applyAlignment="1">
      <alignment horizontal="center" vertical="center" wrapText="1"/>
    </xf>
    <xf numFmtId="3" fontId="48" fillId="0" borderId="24" xfId="0" applyNumberFormat="1" applyFont="1" applyBorder="1" applyAlignment="1">
      <alignment horizontal="center" vertical="center" wrapText="1"/>
    </xf>
    <xf numFmtId="3" fontId="46" fillId="0" borderId="0" xfId="1" applyNumberFormat="1" applyFont="1" applyAlignment="1">
      <alignment horizontal="center"/>
    </xf>
    <xf numFmtId="3" fontId="49" fillId="0" borderId="25" xfId="0" applyNumberFormat="1" applyFont="1" applyBorder="1" applyAlignment="1">
      <alignment horizontal="center" vertical="center" wrapText="1"/>
    </xf>
    <xf numFmtId="49" fontId="46" fillId="0" borderId="0" xfId="1" applyNumberFormat="1" applyFont="1" applyAlignment="1">
      <alignment horizontal="center"/>
    </xf>
    <xf numFmtId="49" fontId="47" fillId="0" borderId="2" xfId="1" applyNumberFormat="1" applyFont="1" applyBorder="1" applyAlignment="1">
      <alignment horizontal="center" vertical="center" wrapText="1"/>
    </xf>
    <xf numFmtId="0" fontId="48" fillId="0" borderId="1" xfId="0" applyFont="1" applyBorder="1" applyAlignment="1">
      <alignment vertical="center" wrapText="1"/>
    </xf>
    <xf numFmtId="4" fontId="48" fillId="0" borderId="1" xfId="0" applyNumberFormat="1" applyFont="1" applyBorder="1" applyAlignment="1">
      <alignment horizontal="center" vertical="center" wrapText="1"/>
    </xf>
    <xf numFmtId="3" fontId="48" fillId="0" borderId="3" xfId="0" applyNumberFormat="1" applyFont="1" applyBorder="1" applyAlignment="1">
      <alignment horizontal="center" vertical="center" wrapText="1"/>
    </xf>
    <xf numFmtId="0" fontId="46" fillId="0" borderId="0" xfId="0" applyFont="1"/>
    <xf numFmtId="3" fontId="49" fillId="0" borderId="1" xfId="0" applyNumberFormat="1" applyFont="1" applyBorder="1" applyAlignment="1">
      <alignment vertical="center" wrapText="1"/>
    </xf>
    <xf numFmtId="172" fontId="49" fillId="0" borderId="1" xfId="70" applyNumberFormat="1" applyFont="1" applyFill="1" applyBorder="1" applyAlignment="1">
      <alignment vertical="center" wrapText="1"/>
    </xf>
    <xf numFmtId="49" fontId="48" fillId="0" borderId="1" xfId="0" applyNumberFormat="1" applyFont="1" applyBorder="1" applyAlignment="1">
      <alignment horizontal="center" vertical="center"/>
    </xf>
    <xf numFmtId="49" fontId="49" fillId="0" borderId="1" xfId="0" applyNumberFormat="1" applyFont="1" applyBorder="1" applyAlignment="1">
      <alignment vertical="center" wrapText="1"/>
    </xf>
    <xf numFmtId="168" fontId="48" fillId="0" borderId="1" xfId="0" applyNumberFormat="1" applyFont="1" applyBorder="1" applyAlignment="1">
      <alignment vertical="center" wrapText="1"/>
    </xf>
    <xf numFmtId="0" fontId="45" fillId="0" borderId="0" xfId="1" applyFont="1" applyAlignment="1">
      <alignment horizontal="center" vertical="center"/>
    </xf>
    <xf numFmtId="0" fontId="49" fillId="0" borderId="24" xfId="0" applyFont="1" applyBorder="1" applyAlignment="1">
      <alignment horizontal="center" vertical="center" wrapText="1"/>
    </xf>
    <xf numFmtId="0" fontId="47" fillId="0" borderId="2" xfId="1" applyFont="1" applyBorder="1" applyAlignment="1">
      <alignment horizontal="center" vertical="center" wrapText="1"/>
    </xf>
    <xf numFmtId="3" fontId="49" fillId="0" borderId="24" xfId="0" applyNumberFormat="1" applyFont="1" applyBorder="1" applyAlignment="1">
      <alignment horizontal="center" vertical="center" wrapText="1"/>
    </xf>
    <xf numFmtId="49" fontId="49" fillId="0" borderId="1" xfId="0" applyNumberFormat="1" applyFont="1" applyBorder="1" applyAlignment="1">
      <alignment horizontal="center" vertical="center"/>
    </xf>
    <xf numFmtId="4" fontId="49" fillId="0" borderId="1" xfId="0" applyNumberFormat="1" applyFont="1" applyBorder="1" applyAlignment="1">
      <alignment vertical="center" wrapText="1"/>
    </xf>
    <xf numFmtId="168" fontId="48" fillId="0" borderId="24" xfId="0" applyNumberFormat="1" applyFont="1" applyBorder="1" applyAlignment="1">
      <alignment horizontal="center" vertical="center" wrapText="1"/>
    </xf>
    <xf numFmtId="3" fontId="48" fillId="0" borderId="25" xfId="0" applyNumberFormat="1" applyFont="1" applyBorder="1" applyAlignment="1">
      <alignment horizontal="center" vertical="center" wrapText="1"/>
    </xf>
    <xf numFmtId="3" fontId="49" fillId="0" borderId="27" xfId="70" applyNumberFormat="1" applyFont="1" applyFill="1" applyBorder="1" applyAlignment="1">
      <alignment horizontal="center" vertical="center" wrapText="1"/>
    </xf>
    <xf numFmtId="172" fontId="49" fillId="0" borderId="1" xfId="0" applyNumberFormat="1" applyFont="1" applyBorder="1" applyAlignment="1">
      <alignment horizontal="center" vertical="center" wrapText="1"/>
    </xf>
    <xf numFmtId="172" fontId="48" fillId="0" borderId="1" xfId="0" applyNumberFormat="1" applyFont="1" applyBorder="1" applyAlignment="1">
      <alignment horizontal="center" vertical="center" wrapText="1"/>
    </xf>
    <xf numFmtId="174" fontId="48" fillId="0" borderId="1" xfId="0" applyNumberFormat="1" applyFont="1" applyBorder="1" applyAlignment="1">
      <alignment horizontal="center" vertical="center" wrapText="1"/>
    </xf>
    <xf numFmtId="3" fontId="49" fillId="0" borderId="1" xfId="70" applyNumberFormat="1" applyFont="1" applyFill="1" applyBorder="1" applyAlignment="1">
      <alignment horizontal="right" vertical="center" wrapText="1"/>
    </xf>
    <xf numFmtId="173" fontId="49" fillId="0" borderId="1" xfId="0" applyNumberFormat="1" applyFont="1" applyBorder="1" applyAlignment="1">
      <alignment horizontal="center" vertical="center" wrapText="1"/>
    </xf>
    <xf numFmtId="49" fontId="49" fillId="0" borderId="1" xfId="0" applyNumberFormat="1" applyFont="1" applyBorder="1" applyAlignment="1">
      <alignment horizontal="left" vertical="center" wrapText="1"/>
    </xf>
    <xf numFmtId="3" fontId="49" fillId="0" borderId="1" xfId="0" applyNumberFormat="1" applyFont="1" applyBorder="1" applyAlignment="1">
      <alignment horizontal="right" vertical="center" wrapText="1"/>
    </xf>
    <xf numFmtId="3" fontId="48" fillId="0" borderId="1" xfId="70" applyNumberFormat="1" applyFont="1" applyFill="1" applyBorder="1" applyAlignment="1">
      <alignment horizontal="right" vertical="center" wrapText="1"/>
    </xf>
    <xf numFmtId="3" fontId="49" fillId="0" borderId="1" xfId="70" applyNumberFormat="1" applyFont="1" applyFill="1" applyBorder="1" applyAlignment="1">
      <alignment horizontal="right" vertical="center"/>
    </xf>
    <xf numFmtId="0" fontId="48" fillId="0" borderId="2" xfId="0" applyFont="1" applyBorder="1" applyAlignment="1">
      <alignment horizontal="left" vertical="center" wrapText="1"/>
    </xf>
    <xf numFmtId="168" fontId="49" fillId="0" borderId="2" xfId="68" applyNumberFormat="1" applyFont="1" applyBorder="1" applyAlignment="1">
      <alignment horizontal="left" vertical="center" wrapText="1"/>
    </xf>
    <xf numFmtId="168" fontId="49" fillId="0" borderId="24" xfId="68" applyNumberFormat="1" applyFont="1" applyBorder="1" applyAlignment="1">
      <alignment horizontal="left" vertical="center" wrapText="1"/>
    </xf>
    <xf numFmtId="0" fontId="49" fillId="0" borderId="27" xfId="0" applyFont="1" applyBorder="1" applyAlignment="1">
      <alignment horizontal="left" vertical="center" wrapText="1"/>
    </xf>
    <xf numFmtId="3" fontId="49" fillId="0" borderId="1" xfId="0" applyNumberFormat="1" applyFont="1" applyBorder="1" applyAlignment="1">
      <alignment horizontal="right" vertical="center"/>
    </xf>
    <xf numFmtId="0" fontId="48" fillId="0" borderId="27" xfId="0" applyFont="1" applyBorder="1" applyAlignment="1">
      <alignment horizontal="left" vertical="center" wrapText="1"/>
    </xf>
    <xf numFmtId="3" fontId="48" fillId="0" borderId="1" xfId="0" applyNumberFormat="1" applyFont="1" applyBorder="1" applyAlignment="1">
      <alignment horizontal="right" vertical="center"/>
    </xf>
    <xf numFmtId="3" fontId="48" fillId="0" borderId="1" xfId="0" applyNumberFormat="1" applyFont="1" applyBorder="1" applyAlignment="1">
      <alignment horizontal="center" vertical="center"/>
    </xf>
    <xf numFmtId="1" fontId="49" fillId="0" borderId="1" xfId="0" applyNumberFormat="1" applyFont="1" applyBorder="1" applyAlignment="1">
      <alignment horizontal="center" vertical="center" wrapText="1"/>
    </xf>
    <xf numFmtId="1" fontId="49" fillId="0" borderId="24" xfId="0" applyNumberFormat="1" applyFont="1" applyBorder="1" applyAlignment="1">
      <alignment horizontal="center" vertical="center" wrapText="1"/>
    </xf>
    <xf numFmtId="4" fontId="48" fillId="0" borderId="24" xfId="0" applyNumberFormat="1" applyFont="1" applyBorder="1" applyAlignment="1">
      <alignment horizontal="center" vertical="center" wrapText="1"/>
    </xf>
    <xf numFmtId="168" fontId="48" fillId="0" borderId="1" xfId="0" applyNumberFormat="1" applyFont="1" applyBorder="1" applyAlignment="1">
      <alignment horizontal="center" vertical="top" wrapText="1"/>
    </xf>
    <xf numFmtId="3" fontId="48" fillId="0" borderId="1" xfId="0" applyNumberFormat="1" applyFont="1" applyBorder="1" applyAlignment="1">
      <alignment horizontal="center" vertical="top" wrapText="1"/>
    </xf>
    <xf numFmtId="0" fontId="38" fillId="0" borderId="1" xfId="0" applyFont="1" applyBorder="1" applyAlignment="1">
      <alignment horizontal="center"/>
    </xf>
    <xf numFmtId="4" fontId="38" fillId="0" borderId="1" xfId="0" applyNumberFormat="1" applyFont="1" applyBorder="1" applyAlignment="1">
      <alignment horizontal="center" vertical="center"/>
    </xf>
    <xf numFmtId="0" fontId="37" fillId="0" borderId="0" xfId="1" applyFont="1" applyAlignment="1">
      <alignment horizontal="left" vertical="center" wrapText="1"/>
    </xf>
    <xf numFmtId="0" fontId="37" fillId="0" borderId="2" xfId="0" applyFont="1" applyBorder="1" applyAlignment="1">
      <alignment horizontal="left" vertical="center" wrapText="1"/>
    </xf>
    <xf numFmtId="0" fontId="37" fillId="0" borderId="3" xfId="0" applyFont="1" applyBorder="1" applyAlignment="1">
      <alignment horizontal="left" vertical="center" wrapText="1"/>
    </xf>
    <xf numFmtId="0" fontId="37" fillId="0" borderId="24" xfId="0" applyFont="1" applyBorder="1" applyAlignment="1">
      <alignment horizontal="left" vertical="center" wrapText="1"/>
    </xf>
    <xf numFmtId="0" fontId="42" fillId="0" borderId="5" xfId="0" applyFont="1" applyBorder="1" applyAlignment="1">
      <alignment horizontal="center" vertical="center" wrapText="1"/>
    </xf>
    <xf numFmtId="0" fontId="42" fillId="0" borderId="26" xfId="0" applyFont="1" applyBorder="1" applyAlignment="1">
      <alignment horizontal="center" vertical="center" wrapText="1"/>
    </xf>
    <xf numFmtId="0" fontId="42" fillId="0" borderId="7" xfId="0" applyFont="1" applyBorder="1" applyAlignment="1">
      <alignment horizontal="center" vertical="center" wrapText="1"/>
    </xf>
    <xf numFmtId="0" fontId="37" fillId="0" borderId="2" xfId="0" applyFont="1" applyBorder="1" applyAlignment="1">
      <alignment horizontal="center" vertical="center" wrapText="1"/>
    </xf>
    <xf numFmtId="0" fontId="37" fillId="0" borderId="3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40" fillId="33" borderId="5" xfId="1" applyFont="1" applyFill="1" applyBorder="1" applyAlignment="1">
      <alignment horizontal="center" vertical="center" wrapText="1"/>
    </xf>
    <xf numFmtId="0" fontId="40" fillId="33" borderId="6" xfId="1" applyFont="1" applyFill="1" applyBorder="1" applyAlignment="1">
      <alignment horizontal="center" vertical="center" wrapText="1"/>
    </xf>
    <xf numFmtId="0" fontId="40" fillId="33" borderId="7" xfId="1" applyFont="1" applyFill="1" applyBorder="1" applyAlignment="1">
      <alignment horizontal="center" vertical="center" wrapText="1"/>
    </xf>
    <xf numFmtId="0" fontId="40" fillId="33" borderId="8" xfId="1" applyFont="1" applyFill="1" applyBorder="1" applyAlignment="1">
      <alignment horizontal="center" vertical="center" wrapText="1"/>
    </xf>
    <xf numFmtId="0" fontId="40" fillId="0" borderId="5" xfId="1" applyFont="1" applyBorder="1" applyAlignment="1">
      <alignment horizontal="center" vertical="center" wrapText="1"/>
    </xf>
    <xf numFmtId="0" fontId="40" fillId="0" borderId="6" xfId="1" applyFont="1" applyBorder="1" applyAlignment="1">
      <alignment horizontal="center" vertical="center" wrapText="1"/>
    </xf>
    <xf numFmtId="0" fontId="40" fillId="0" borderId="7" xfId="1" applyFont="1" applyBorder="1" applyAlignment="1">
      <alignment horizontal="center" vertical="center" wrapText="1"/>
    </xf>
    <xf numFmtId="0" fontId="40" fillId="0" borderId="8" xfId="1" applyFont="1" applyBorder="1" applyAlignment="1">
      <alignment horizontal="center" vertical="center" wrapText="1"/>
    </xf>
    <xf numFmtId="0" fontId="40" fillId="0" borderId="2" xfId="1" applyFont="1" applyBorder="1" applyAlignment="1">
      <alignment horizontal="center" vertical="center" wrapText="1"/>
    </xf>
    <xf numFmtId="0" fontId="40" fillId="0" borderId="24" xfId="1" applyFont="1" applyBorder="1" applyAlignment="1">
      <alignment horizontal="center" vertical="center" wrapText="1"/>
    </xf>
    <xf numFmtId="0" fontId="40" fillId="0" borderId="3" xfId="1" applyFont="1" applyBorder="1" applyAlignment="1">
      <alignment horizontal="center" vertical="center" wrapText="1"/>
    </xf>
    <xf numFmtId="0" fontId="40" fillId="0" borderId="27" xfId="1" applyFont="1" applyBorder="1" applyAlignment="1">
      <alignment horizontal="center" vertical="center" wrapText="1"/>
    </xf>
    <xf numFmtId="0" fontId="40" fillId="0" borderId="28" xfId="1" applyFont="1" applyBorder="1" applyAlignment="1">
      <alignment horizontal="center" vertical="center" wrapText="1"/>
    </xf>
    <xf numFmtId="0" fontId="40" fillId="0" borderId="25" xfId="1" applyFont="1" applyBorder="1" applyAlignment="1">
      <alignment horizontal="center" vertical="center" wrapText="1"/>
    </xf>
    <xf numFmtId="0" fontId="40" fillId="0" borderId="11" xfId="1" applyFont="1" applyBorder="1" applyAlignment="1">
      <alignment horizontal="center" vertical="center" wrapText="1"/>
    </xf>
    <xf numFmtId="0" fontId="40" fillId="0" borderId="12" xfId="1" applyFont="1" applyBorder="1" applyAlignment="1">
      <alignment horizontal="center" vertical="center" wrapText="1"/>
    </xf>
    <xf numFmtId="0" fontId="40" fillId="0" borderId="13" xfId="1" applyFont="1" applyBorder="1" applyAlignment="1">
      <alignment horizontal="center" vertical="center" wrapText="1"/>
    </xf>
    <xf numFmtId="0" fontId="40" fillId="0" borderId="4" xfId="1" applyFont="1" applyBorder="1" applyAlignment="1">
      <alignment horizontal="center" vertical="center" wrapText="1"/>
    </xf>
    <xf numFmtId="0" fontId="40" fillId="0" borderId="10" xfId="1" applyFont="1" applyBorder="1" applyAlignment="1">
      <alignment horizontal="center" vertical="center" wrapText="1"/>
    </xf>
    <xf numFmtId="0" fontId="40" fillId="0" borderId="29" xfId="1" applyFont="1" applyBorder="1" applyAlignment="1">
      <alignment horizontal="center" vertical="center" wrapText="1"/>
    </xf>
    <xf numFmtId="0" fontId="40" fillId="0" borderId="30" xfId="1" applyFont="1" applyBorder="1" applyAlignment="1">
      <alignment horizontal="center" vertical="center" wrapText="1"/>
    </xf>
    <xf numFmtId="0" fontId="40" fillId="0" borderId="31" xfId="1" applyFont="1" applyBorder="1" applyAlignment="1">
      <alignment horizontal="center" vertical="center" wrapText="1"/>
    </xf>
    <xf numFmtId="0" fontId="11" fillId="0" borderId="0" xfId="1" applyFont="1" applyAlignment="1">
      <alignment horizontal="right" vertical="top" wrapText="1"/>
    </xf>
    <xf numFmtId="0" fontId="11" fillId="0" borderId="0" xfId="1" applyFont="1" applyAlignment="1">
      <alignment horizontal="right" vertical="center"/>
    </xf>
    <xf numFmtId="0" fontId="34" fillId="0" borderId="0" xfId="1" applyFont="1" applyAlignment="1">
      <alignment horizontal="center" vertical="center"/>
    </xf>
    <xf numFmtId="0" fontId="35" fillId="0" borderId="0" xfId="1" applyFont="1" applyAlignment="1">
      <alignment horizontal="center" vertical="center"/>
    </xf>
    <xf numFmtId="0" fontId="45" fillId="0" borderId="0" xfId="1" applyFont="1" applyAlignment="1">
      <alignment horizontal="center" vertical="center"/>
    </xf>
    <xf numFmtId="0" fontId="36" fillId="0" borderId="0" xfId="1" applyFont="1" applyAlignment="1">
      <alignment horizontal="center" vertical="center"/>
    </xf>
    <xf numFmtId="0" fontId="40" fillId="0" borderId="9" xfId="1" applyFont="1" applyBorder="1" applyAlignment="1">
      <alignment horizontal="center" vertical="center" wrapText="1"/>
    </xf>
    <xf numFmtId="0" fontId="40" fillId="0" borderId="14" xfId="1" applyFont="1" applyBorder="1" applyAlignment="1">
      <alignment horizontal="center" vertical="center" wrapText="1"/>
    </xf>
    <xf numFmtId="0" fontId="40" fillId="0" borderId="32" xfId="1" applyFont="1" applyBorder="1" applyAlignment="1">
      <alignment horizontal="center" vertical="center" wrapText="1"/>
    </xf>
    <xf numFmtId="0" fontId="47" fillId="0" borderId="29" xfId="1" applyFont="1" applyBorder="1" applyAlignment="1">
      <alignment horizontal="center" vertical="center" wrapText="1"/>
    </xf>
    <xf numFmtId="0" fontId="47" fillId="0" borderId="30" xfId="1" applyFont="1" applyBorder="1" applyAlignment="1">
      <alignment horizontal="center" vertical="center" wrapText="1"/>
    </xf>
    <xf numFmtId="0" fontId="47" fillId="0" borderId="31" xfId="1" applyFont="1" applyBorder="1" applyAlignment="1">
      <alignment horizontal="center" vertical="center" wrapText="1"/>
    </xf>
    <xf numFmtId="0" fontId="47" fillId="0" borderId="5" xfId="1" applyFont="1" applyBorder="1" applyAlignment="1">
      <alignment horizontal="center" vertical="center" wrapText="1"/>
    </xf>
    <xf numFmtId="0" fontId="47" fillId="0" borderId="6" xfId="1" applyFont="1" applyBorder="1" applyAlignment="1">
      <alignment horizontal="center" vertical="center" wrapText="1"/>
    </xf>
    <xf numFmtId="0" fontId="47" fillId="0" borderId="7" xfId="1" applyFont="1" applyBorder="1" applyAlignment="1">
      <alignment horizontal="center" vertical="center" wrapText="1"/>
    </xf>
    <xf numFmtId="0" fontId="47" fillId="0" borderId="8" xfId="1" applyFont="1" applyBorder="1" applyAlignment="1">
      <alignment horizontal="center" vertical="center" wrapText="1"/>
    </xf>
    <xf numFmtId="0" fontId="47" fillId="0" borderId="11" xfId="1" applyFont="1" applyBorder="1" applyAlignment="1">
      <alignment horizontal="center" vertical="center" wrapText="1"/>
    </xf>
    <xf numFmtId="0" fontId="47" fillId="0" borderId="12" xfId="1" applyFont="1" applyBorder="1" applyAlignment="1">
      <alignment horizontal="center" vertical="center" wrapText="1"/>
    </xf>
    <xf numFmtId="0" fontId="47" fillId="0" borderId="13" xfId="1" applyFont="1" applyBorder="1" applyAlignment="1">
      <alignment horizontal="center" vertical="center" wrapText="1"/>
    </xf>
    <xf numFmtId="0" fontId="47" fillId="0" borderId="4" xfId="1" applyFont="1" applyBorder="1" applyAlignment="1">
      <alignment horizontal="center" vertical="center" wrapText="1"/>
    </xf>
    <xf numFmtId="0" fontId="47" fillId="0" borderId="27" xfId="1" applyFont="1" applyBorder="1" applyAlignment="1">
      <alignment horizontal="center" vertical="center" wrapText="1"/>
    </xf>
    <xf numFmtId="0" fontId="47" fillId="0" borderId="25" xfId="1" applyFont="1" applyBorder="1" applyAlignment="1">
      <alignment horizontal="center" vertical="center" wrapText="1"/>
    </xf>
    <xf numFmtId="0" fontId="47" fillId="0" borderId="28" xfId="1" applyFont="1" applyBorder="1" applyAlignment="1">
      <alignment horizontal="center" vertical="center" wrapText="1"/>
    </xf>
    <xf numFmtId="0" fontId="47" fillId="0" borderId="2" xfId="1" applyFont="1" applyBorder="1" applyAlignment="1">
      <alignment horizontal="center" vertical="center" wrapText="1"/>
    </xf>
    <xf numFmtId="0" fontId="47" fillId="0" borderId="3" xfId="1" applyFont="1" applyBorder="1" applyAlignment="1">
      <alignment horizontal="center" vertical="center" wrapText="1"/>
    </xf>
    <xf numFmtId="0" fontId="47" fillId="0" borderId="24" xfId="1" applyFont="1" applyBorder="1" applyAlignment="1">
      <alignment horizontal="center" vertical="center" wrapText="1"/>
    </xf>
    <xf numFmtId="0" fontId="47" fillId="0" borderId="10" xfId="1" applyFont="1" applyBorder="1" applyAlignment="1">
      <alignment horizontal="center" vertical="center" wrapText="1"/>
    </xf>
    <xf numFmtId="3" fontId="49" fillId="0" borderId="2" xfId="0" applyNumberFormat="1" applyFont="1" applyBorder="1" applyAlignment="1">
      <alignment horizontal="center" vertical="center" wrapText="1"/>
    </xf>
    <xf numFmtId="3" fontId="49" fillId="0" borderId="3" xfId="0" applyNumberFormat="1" applyFont="1" applyBorder="1" applyAlignment="1">
      <alignment horizontal="center" vertical="center" wrapText="1"/>
    </xf>
    <xf numFmtId="3" fontId="49" fillId="0" borderId="24" xfId="0" applyNumberFormat="1" applyFont="1" applyBorder="1" applyAlignment="1">
      <alignment horizontal="center" vertical="center" wrapText="1"/>
    </xf>
    <xf numFmtId="0" fontId="49" fillId="0" borderId="2" xfId="0" applyFont="1" applyBorder="1" applyAlignment="1">
      <alignment horizontal="center" vertical="center" wrapText="1"/>
    </xf>
    <xf numFmtId="0" fontId="49" fillId="0" borderId="3" xfId="0" applyFont="1" applyBorder="1" applyAlignment="1">
      <alignment horizontal="center" vertical="center" wrapText="1"/>
    </xf>
    <xf numFmtId="0" fontId="49" fillId="0" borderId="24" xfId="0" applyFont="1" applyBorder="1" applyAlignment="1">
      <alignment horizontal="center" vertical="center" wrapText="1"/>
    </xf>
    <xf numFmtId="0" fontId="46" fillId="0" borderId="0" xfId="1" applyFont="1" applyAlignment="1">
      <alignment horizontal="right" vertical="top" wrapText="1"/>
    </xf>
    <xf numFmtId="0" fontId="46" fillId="0" borderId="0" xfId="1" applyFont="1" applyAlignment="1">
      <alignment horizontal="right" vertical="center"/>
    </xf>
    <xf numFmtId="0" fontId="52" fillId="0" borderId="0" xfId="1" applyFont="1" applyAlignment="1">
      <alignment horizontal="center" vertical="center"/>
    </xf>
    <xf numFmtId="0" fontId="51" fillId="0" borderId="0" xfId="1" applyFont="1" applyAlignment="1">
      <alignment horizontal="center" vertical="center"/>
    </xf>
    <xf numFmtId="0" fontId="47" fillId="0" borderId="9" xfId="1" applyFont="1" applyBorder="1" applyAlignment="1">
      <alignment horizontal="center" vertical="center" wrapText="1"/>
    </xf>
    <xf numFmtId="0" fontId="47" fillId="0" borderId="14" xfId="1" applyFont="1" applyBorder="1" applyAlignment="1">
      <alignment horizontal="center" vertical="center" wrapText="1"/>
    </xf>
    <xf numFmtId="0" fontId="47" fillId="0" borderId="32" xfId="1" applyFont="1" applyBorder="1" applyAlignment="1">
      <alignment horizontal="center" vertical="center" wrapText="1"/>
    </xf>
    <xf numFmtId="49" fontId="49" fillId="0" borderId="2" xfId="0" applyNumberFormat="1" applyFont="1" applyBorder="1" applyAlignment="1">
      <alignment horizontal="center" vertical="center" wrapText="1"/>
    </xf>
    <xf numFmtId="49" fontId="49" fillId="0" borderId="3" xfId="0" applyNumberFormat="1" applyFont="1" applyBorder="1" applyAlignment="1">
      <alignment horizontal="center" vertical="center" wrapText="1"/>
    </xf>
    <xf numFmtId="49" fontId="49" fillId="0" borderId="24" xfId="0" applyNumberFormat="1" applyFont="1" applyBorder="1" applyAlignment="1">
      <alignment horizontal="center" vertical="center" wrapText="1"/>
    </xf>
    <xf numFmtId="0" fontId="46" fillId="0" borderId="1" xfId="0" applyFont="1" applyBorder="1" applyAlignment="1">
      <alignment horizontal="center" vertical="center" wrapText="1"/>
    </xf>
    <xf numFmtId="0" fontId="46" fillId="0" borderId="2" xfId="0" applyFont="1" applyBorder="1" applyAlignment="1">
      <alignment horizontal="center" vertical="center" wrapText="1"/>
    </xf>
    <xf numFmtId="0" fontId="46" fillId="0" borderId="3" xfId="0" applyFont="1" applyBorder="1" applyAlignment="1">
      <alignment horizontal="center" vertical="center" wrapText="1"/>
    </xf>
    <xf numFmtId="0" fontId="46" fillId="0" borderId="24" xfId="0" applyFont="1" applyBorder="1" applyAlignment="1">
      <alignment horizontal="center" vertical="center" wrapText="1"/>
    </xf>
    <xf numFmtId="174" fontId="49" fillId="0" borderId="2" xfId="0" applyNumberFormat="1" applyFont="1" applyBorder="1" applyAlignment="1">
      <alignment horizontal="center" vertical="center" wrapText="1"/>
    </xf>
    <xf numFmtId="174" fontId="49" fillId="0" borderId="3" xfId="0" applyNumberFormat="1" applyFont="1" applyBorder="1" applyAlignment="1">
      <alignment horizontal="center" vertical="center" wrapText="1"/>
    </xf>
    <xf numFmtId="174" fontId="49" fillId="0" borderId="24" xfId="0" applyNumberFormat="1" applyFont="1" applyBorder="1" applyAlignment="1">
      <alignment horizontal="center" vertical="center" wrapText="1"/>
    </xf>
    <xf numFmtId="49" fontId="48" fillId="0" borderId="2" xfId="0" applyNumberFormat="1" applyFont="1" applyBorder="1" applyAlignment="1">
      <alignment horizontal="center" vertical="center" wrapText="1"/>
    </xf>
    <xf numFmtId="49" fontId="48" fillId="0" borderId="3" xfId="0" applyNumberFormat="1" applyFont="1" applyBorder="1" applyAlignment="1">
      <alignment horizontal="center" vertical="center" wrapText="1"/>
    </xf>
    <xf numFmtId="49" fontId="48" fillId="0" borderId="24" xfId="0" applyNumberFormat="1" applyFont="1" applyBorder="1" applyAlignment="1">
      <alignment horizontal="center" vertical="center" wrapText="1"/>
    </xf>
    <xf numFmtId="0" fontId="49" fillId="0" borderId="2" xfId="0" applyFont="1" applyBorder="1" applyAlignment="1">
      <alignment horizontal="left" vertical="center" wrapText="1"/>
    </xf>
    <xf numFmtId="0" fontId="49" fillId="0" borderId="24" xfId="0" applyFont="1" applyBorder="1" applyAlignment="1">
      <alignment horizontal="left" vertical="center" wrapText="1"/>
    </xf>
    <xf numFmtId="0" fontId="49" fillId="0" borderId="1" xfId="0" applyFont="1" applyBorder="1" applyAlignment="1">
      <alignment horizontal="center" vertical="center" wrapText="1"/>
    </xf>
    <xf numFmtId="3" fontId="49" fillId="0" borderId="2" xfId="70" applyNumberFormat="1" applyFont="1" applyFill="1" applyBorder="1" applyAlignment="1">
      <alignment horizontal="right" vertical="center" wrapText="1"/>
    </xf>
    <xf numFmtId="3" fontId="49" fillId="0" borderId="24" xfId="70" applyNumberFormat="1" applyFont="1" applyFill="1" applyBorder="1" applyAlignment="1">
      <alignment horizontal="right" vertical="center" wrapText="1"/>
    </xf>
    <xf numFmtId="3" fontId="49" fillId="0" borderId="2" xfId="0" applyNumberFormat="1" applyFont="1" applyBorder="1" applyAlignment="1">
      <alignment horizontal="right" vertical="center" wrapText="1"/>
    </xf>
    <xf numFmtId="3" fontId="49" fillId="0" borderId="24" xfId="0" applyNumberFormat="1" applyFont="1" applyBorder="1" applyAlignment="1">
      <alignment horizontal="right" vertical="center" wrapText="1"/>
    </xf>
  </cellXfs>
  <cellStyles count="73">
    <cellStyle name="20% — акцент1" xfId="26" builtinId="30" customBuiltin="1"/>
    <cellStyle name="20% — акцент2" xfId="30" builtinId="34" customBuiltin="1"/>
    <cellStyle name="20% — акцент3" xfId="34" builtinId="38" customBuiltin="1"/>
    <cellStyle name="20% — акцент4" xfId="38" builtinId="42" customBuiltin="1"/>
    <cellStyle name="20% — акцент5" xfId="42" builtinId="46" customBuiltin="1"/>
    <cellStyle name="20% — акцент6" xfId="46" builtinId="50" customBuiltin="1"/>
    <cellStyle name="40% — акцент1" xfId="27" builtinId="31" customBuiltin="1"/>
    <cellStyle name="40% — акцент2" xfId="31" builtinId="35" customBuiltin="1"/>
    <cellStyle name="40% — акцент3" xfId="35" builtinId="39" customBuiltin="1"/>
    <cellStyle name="40% — акцент4" xfId="39" builtinId="43" customBuiltin="1"/>
    <cellStyle name="40% — акцент5" xfId="43" builtinId="47" customBuiltin="1"/>
    <cellStyle name="40% — акцент6" xfId="47" builtinId="51" customBuiltin="1"/>
    <cellStyle name="60% — акцент1" xfId="28" builtinId="32" customBuiltin="1"/>
    <cellStyle name="60% — акцент2" xfId="32" builtinId="36" customBuiltin="1"/>
    <cellStyle name="60% — акцент3" xfId="36" builtinId="40" customBuiltin="1"/>
    <cellStyle name="60% — акцент4" xfId="40" builtinId="44" customBuiltin="1"/>
    <cellStyle name="60% — акцент5" xfId="44" builtinId="48" customBuiltin="1"/>
    <cellStyle name="60% — акцент6" xfId="48" builtinId="52" customBuiltin="1"/>
    <cellStyle name="Comma [0]_irl tel sep5" xfId="55" xr:uid="{00000000-0005-0000-0000-000012000000}"/>
    <cellStyle name="Comma_irl tel sep5" xfId="56" xr:uid="{00000000-0005-0000-0000-000013000000}"/>
    <cellStyle name="Currency [0]_irl tel sep5" xfId="57" xr:uid="{00000000-0005-0000-0000-000014000000}"/>
    <cellStyle name="Currency_irl tel sep5" xfId="58" xr:uid="{00000000-0005-0000-0000-000015000000}"/>
    <cellStyle name="Normal_irl tel sep5" xfId="59" xr:uid="{00000000-0005-0000-0000-000016000000}"/>
    <cellStyle name="normбlnм_laroux" xfId="60" xr:uid="{00000000-0005-0000-0000-000017000000}"/>
    <cellStyle name="Акцент1" xfId="25" builtinId="29" customBuiltin="1"/>
    <cellStyle name="Акцент2" xfId="29" builtinId="33" customBuiltin="1"/>
    <cellStyle name="Акцент3" xfId="33" builtinId="37" customBuiltin="1"/>
    <cellStyle name="Акцент4" xfId="37" builtinId="41" customBuiltin="1"/>
    <cellStyle name="Акцент5" xfId="41" builtinId="45" customBuiltin="1"/>
    <cellStyle name="Акцент6" xfId="45" builtinId="49" customBuiltin="1"/>
    <cellStyle name="Ввод " xfId="17" builtinId="20" customBuiltin="1"/>
    <cellStyle name="Вывод" xfId="18" builtinId="21" customBuiltin="1"/>
    <cellStyle name="Вычисление" xfId="1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24" builtinId="25" customBuiltin="1"/>
    <cellStyle name="Контрольная ячейка" xfId="21" builtinId="23" customBuiltin="1"/>
    <cellStyle name="Название" xfId="9" builtinId="15" customBuiltin="1"/>
    <cellStyle name="Нейтральный" xfId="16" builtinId="28" customBuiltin="1"/>
    <cellStyle name="Обычный" xfId="0" builtinId="0"/>
    <cellStyle name="Обычный 10" xfId="69" xr:uid="{00000000-0005-0000-0000-00002A000000}"/>
    <cellStyle name="Обычный 17 5 2" xfId="6" xr:uid="{00000000-0005-0000-0000-00002B000000}"/>
    <cellStyle name="Обычный 17 5 2 2" xfId="50" xr:uid="{00000000-0005-0000-0000-00002C000000}"/>
    <cellStyle name="Обычный 17 6 2" xfId="8" xr:uid="{00000000-0005-0000-0000-00002D000000}"/>
    <cellStyle name="Обычный 17 6 2 2" xfId="51" xr:uid="{00000000-0005-0000-0000-00002E000000}"/>
    <cellStyle name="Обычный 2" xfId="1" xr:uid="{00000000-0005-0000-0000-00002F000000}"/>
    <cellStyle name="Обычный 2 2" xfId="61" xr:uid="{00000000-0005-0000-0000-000030000000}"/>
    <cellStyle name="Обычный 2 3" xfId="52" xr:uid="{00000000-0005-0000-0000-000031000000}"/>
    <cellStyle name="Обычный 26" xfId="3" xr:uid="{00000000-0005-0000-0000-000032000000}"/>
    <cellStyle name="Обычный 28" xfId="2" xr:uid="{00000000-0005-0000-0000-000033000000}"/>
    <cellStyle name="Обычный 29" xfId="67" xr:uid="{00000000-0005-0000-0000-000034000000}"/>
    <cellStyle name="Обычный 3" xfId="4" xr:uid="{00000000-0005-0000-0000-000035000000}"/>
    <cellStyle name="Обычный 3 2" xfId="62" xr:uid="{00000000-0005-0000-0000-000036000000}"/>
    <cellStyle name="Обычный 34" xfId="7" xr:uid="{00000000-0005-0000-0000-000037000000}"/>
    <cellStyle name="Обычный 4" xfId="5" xr:uid="{00000000-0005-0000-0000-000038000000}"/>
    <cellStyle name="Обычный 4 2" xfId="54" xr:uid="{00000000-0005-0000-0000-000039000000}"/>
    <cellStyle name="Обычный 40 2 2 2" xfId="68" xr:uid="{00000000-0005-0000-0000-00003A000000}"/>
    <cellStyle name="Обычный 44" xfId="71" xr:uid="{00000000-0005-0000-0000-00003B000000}"/>
    <cellStyle name="Обычный 45" xfId="72" xr:uid="{00000000-0005-0000-0000-00003C000000}"/>
    <cellStyle name="Обычный 5" xfId="49" xr:uid="{00000000-0005-0000-0000-00003D000000}"/>
    <cellStyle name="Плохой" xfId="15" builtinId="27" customBuiltin="1"/>
    <cellStyle name="Пояснение" xfId="23" builtinId="53" customBuiltin="1"/>
    <cellStyle name="Примечание 2" xfId="63" xr:uid="{00000000-0005-0000-0000-000040000000}"/>
    <cellStyle name="Связанная ячейка" xfId="20" builtinId="24" customBuiltin="1"/>
    <cellStyle name="Стиль 1" xfId="64" xr:uid="{00000000-0005-0000-0000-000042000000}"/>
    <cellStyle name="Текст предупреждения" xfId="22" builtinId="11" customBuiltin="1"/>
    <cellStyle name="Тысячи [0]_Диалог Накладная" xfId="65" xr:uid="{00000000-0005-0000-0000-000044000000}"/>
    <cellStyle name="Тысячи_Диалог Накладная" xfId="66" xr:uid="{00000000-0005-0000-0000-000045000000}"/>
    <cellStyle name="Финансовый" xfId="70" builtinId="3"/>
    <cellStyle name="Финансовый 2" xfId="53" xr:uid="{00000000-0005-0000-0000-000047000000}"/>
    <cellStyle name="Хороший" xfId="14" builtinId="26" customBuiltin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3"/>
    <outlinePr summaryBelow="0"/>
    <pageSetUpPr fitToPage="1"/>
  </sheetPr>
  <dimension ref="A1:AA24"/>
  <sheetViews>
    <sheetView view="pageBreakPreview" topLeftCell="A7" zoomScale="40" zoomScaleNormal="70" zoomScaleSheetLayoutView="40" workbookViewId="0">
      <selection activeCell="C18" sqref="C18"/>
    </sheetView>
  </sheetViews>
  <sheetFormatPr defaultRowHeight="18.75" x14ac:dyDescent="0.3"/>
  <cols>
    <col min="1" max="1" width="8.42578125" style="4" customWidth="1"/>
    <col min="2" max="2" width="15.140625" style="1" customWidth="1"/>
    <col min="3" max="3" width="77.5703125" style="5" customWidth="1"/>
    <col min="4" max="4" width="9.42578125" style="5" customWidth="1"/>
    <col min="5" max="5" width="14.5703125" style="5" customWidth="1"/>
    <col min="6" max="6" width="13.7109375" style="1" customWidth="1"/>
    <col min="7" max="7" width="13.5703125" style="1" customWidth="1"/>
    <col min="8" max="8" width="12.85546875" style="1" customWidth="1"/>
    <col min="9" max="9" width="15.5703125" style="5" customWidth="1"/>
    <col min="10" max="10" width="15.85546875" style="1" customWidth="1"/>
    <col min="11" max="11" width="13.28515625" style="1" customWidth="1"/>
    <col min="12" max="12" width="16.140625" style="6" customWidth="1"/>
    <col min="13" max="13" width="15.28515625" style="1" customWidth="1"/>
    <col min="14" max="14" width="11.42578125" style="1" customWidth="1"/>
    <col min="15" max="15" width="16.7109375" style="1" customWidth="1"/>
    <col min="16" max="16" width="6.5703125" style="1" customWidth="1"/>
    <col min="17" max="17" width="8.85546875" style="1" customWidth="1"/>
    <col min="18" max="18" width="15.28515625" style="29" customWidth="1"/>
    <col min="19" max="19" width="14.140625" style="29" customWidth="1"/>
    <col min="20" max="20" width="12.42578125" style="34" customWidth="1"/>
    <col min="21" max="21" width="12.42578125" style="35" customWidth="1"/>
    <col min="22" max="23" width="9.28515625" style="29" bestFit="1" customWidth="1"/>
    <col min="24" max="25" width="13.140625" style="29" customWidth="1"/>
    <col min="26" max="26" width="62.140625" style="1" customWidth="1"/>
    <col min="27" max="27" width="30.5703125" style="1" customWidth="1"/>
    <col min="28" max="255" width="9.140625" style="1"/>
    <col min="256" max="256" width="1.140625" style="1" customWidth="1"/>
    <col min="257" max="257" width="9.28515625" style="1" bestFit="1" customWidth="1"/>
    <col min="258" max="258" width="14.85546875" style="1" customWidth="1"/>
    <col min="259" max="259" width="16.85546875" style="1" customWidth="1"/>
    <col min="260" max="260" width="10" style="1" customWidth="1"/>
    <col min="261" max="262" width="9.28515625" style="1" bestFit="1" customWidth="1"/>
    <col min="263" max="263" width="14.85546875" style="1" customWidth="1"/>
    <col min="264" max="264" width="11" style="1" customWidth="1"/>
    <col min="265" max="265" width="13.7109375" style="1" customWidth="1"/>
    <col min="266" max="266" width="14.28515625" style="1" customWidth="1"/>
    <col min="267" max="267" width="12.85546875" style="1" customWidth="1"/>
    <col min="268" max="268" width="13.5703125" style="1" customWidth="1"/>
    <col min="269" max="269" width="15.140625" style="1" customWidth="1"/>
    <col min="270" max="270" width="12.42578125" style="1" customWidth="1"/>
    <col min="271" max="271" width="12.5703125" style="1" customWidth="1"/>
    <col min="272" max="272" width="9.28515625" style="1" bestFit="1" customWidth="1"/>
    <col min="273" max="273" width="9.7109375" style="1" customWidth="1"/>
    <col min="274" max="274" width="8.5703125" style="1" customWidth="1"/>
    <col min="275" max="275" width="8.42578125" style="1" customWidth="1"/>
    <col min="276" max="276" width="10" style="1" customWidth="1"/>
    <col min="277" max="277" width="10.140625" style="1" customWidth="1"/>
    <col min="278" max="279" width="9.28515625" style="1" bestFit="1" customWidth="1"/>
    <col min="280" max="280" width="15.5703125" style="1" customWidth="1"/>
    <col min="281" max="281" width="15.28515625" style="1" customWidth="1"/>
    <col min="282" max="282" width="13.42578125" style="1" customWidth="1"/>
    <col min="283" max="283" width="10.85546875" style="1" customWidth="1"/>
    <col min="284" max="511" width="9.140625" style="1"/>
    <col min="512" max="512" width="1.140625" style="1" customWidth="1"/>
    <col min="513" max="513" width="9.28515625" style="1" bestFit="1" customWidth="1"/>
    <col min="514" max="514" width="14.85546875" style="1" customWidth="1"/>
    <col min="515" max="515" width="16.85546875" style="1" customWidth="1"/>
    <col min="516" max="516" width="10" style="1" customWidth="1"/>
    <col min="517" max="518" width="9.28515625" style="1" bestFit="1" customWidth="1"/>
    <col min="519" max="519" width="14.85546875" style="1" customWidth="1"/>
    <col min="520" max="520" width="11" style="1" customWidth="1"/>
    <col min="521" max="521" width="13.7109375" style="1" customWidth="1"/>
    <col min="522" max="522" width="14.28515625" style="1" customWidth="1"/>
    <col min="523" max="523" width="12.85546875" style="1" customWidth="1"/>
    <col min="524" max="524" width="13.5703125" style="1" customWidth="1"/>
    <col min="525" max="525" width="15.140625" style="1" customWidth="1"/>
    <col min="526" max="526" width="12.42578125" style="1" customWidth="1"/>
    <col min="527" max="527" width="12.5703125" style="1" customWidth="1"/>
    <col min="528" max="528" width="9.28515625" style="1" bestFit="1" customWidth="1"/>
    <col min="529" max="529" width="9.7109375" style="1" customWidth="1"/>
    <col min="530" max="530" width="8.5703125" style="1" customWidth="1"/>
    <col min="531" max="531" width="8.42578125" style="1" customWidth="1"/>
    <col min="532" max="532" width="10" style="1" customWidth="1"/>
    <col min="533" max="533" width="10.140625" style="1" customWidth="1"/>
    <col min="534" max="535" width="9.28515625" style="1" bestFit="1" customWidth="1"/>
    <col min="536" max="536" width="15.5703125" style="1" customWidth="1"/>
    <col min="537" max="537" width="15.28515625" style="1" customWidth="1"/>
    <col min="538" max="538" width="13.42578125" style="1" customWidth="1"/>
    <col min="539" max="539" width="10.85546875" style="1" customWidth="1"/>
    <col min="540" max="767" width="9.140625" style="1"/>
    <col min="768" max="768" width="1.140625" style="1" customWidth="1"/>
    <col min="769" max="769" width="9.28515625" style="1" bestFit="1" customWidth="1"/>
    <col min="770" max="770" width="14.85546875" style="1" customWidth="1"/>
    <col min="771" max="771" width="16.85546875" style="1" customWidth="1"/>
    <col min="772" max="772" width="10" style="1" customWidth="1"/>
    <col min="773" max="774" width="9.28515625" style="1" bestFit="1" customWidth="1"/>
    <col min="775" max="775" width="14.85546875" style="1" customWidth="1"/>
    <col min="776" max="776" width="11" style="1" customWidth="1"/>
    <col min="777" max="777" width="13.7109375" style="1" customWidth="1"/>
    <col min="778" max="778" width="14.28515625" style="1" customWidth="1"/>
    <col min="779" max="779" width="12.85546875" style="1" customWidth="1"/>
    <col min="780" max="780" width="13.5703125" style="1" customWidth="1"/>
    <col min="781" max="781" width="15.140625" style="1" customWidth="1"/>
    <col min="782" max="782" width="12.42578125" style="1" customWidth="1"/>
    <col min="783" max="783" width="12.5703125" style="1" customWidth="1"/>
    <col min="784" max="784" width="9.28515625" style="1" bestFit="1" customWidth="1"/>
    <col min="785" max="785" width="9.7109375" style="1" customWidth="1"/>
    <col min="786" max="786" width="8.5703125" style="1" customWidth="1"/>
    <col min="787" max="787" width="8.42578125" style="1" customWidth="1"/>
    <col min="788" max="788" width="10" style="1" customWidth="1"/>
    <col min="789" max="789" width="10.140625" style="1" customWidth="1"/>
    <col min="790" max="791" width="9.28515625" style="1" bestFit="1" customWidth="1"/>
    <col min="792" max="792" width="15.5703125" style="1" customWidth="1"/>
    <col min="793" max="793" width="15.28515625" style="1" customWidth="1"/>
    <col min="794" max="794" width="13.42578125" style="1" customWidth="1"/>
    <col min="795" max="795" width="10.85546875" style="1" customWidth="1"/>
    <col min="796" max="1023" width="9.140625" style="1"/>
    <col min="1024" max="1024" width="1.140625" style="1" customWidth="1"/>
    <col min="1025" max="1025" width="9.28515625" style="1" bestFit="1" customWidth="1"/>
    <col min="1026" max="1026" width="14.85546875" style="1" customWidth="1"/>
    <col min="1027" max="1027" width="16.85546875" style="1" customWidth="1"/>
    <col min="1028" max="1028" width="10" style="1" customWidth="1"/>
    <col min="1029" max="1030" width="9.28515625" style="1" bestFit="1" customWidth="1"/>
    <col min="1031" max="1031" width="14.85546875" style="1" customWidth="1"/>
    <col min="1032" max="1032" width="11" style="1" customWidth="1"/>
    <col min="1033" max="1033" width="13.7109375" style="1" customWidth="1"/>
    <col min="1034" max="1034" width="14.28515625" style="1" customWidth="1"/>
    <col min="1035" max="1035" width="12.85546875" style="1" customWidth="1"/>
    <col min="1036" max="1036" width="13.5703125" style="1" customWidth="1"/>
    <col min="1037" max="1037" width="15.140625" style="1" customWidth="1"/>
    <col min="1038" max="1038" width="12.42578125" style="1" customWidth="1"/>
    <col min="1039" max="1039" width="12.5703125" style="1" customWidth="1"/>
    <col min="1040" max="1040" width="9.28515625" style="1" bestFit="1" customWidth="1"/>
    <col min="1041" max="1041" width="9.7109375" style="1" customWidth="1"/>
    <col min="1042" max="1042" width="8.5703125" style="1" customWidth="1"/>
    <col min="1043" max="1043" width="8.42578125" style="1" customWidth="1"/>
    <col min="1044" max="1044" width="10" style="1" customWidth="1"/>
    <col min="1045" max="1045" width="10.140625" style="1" customWidth="1"/>
    <col min="1046" max="1047" width="9.28515625" style="1" bestFit="1" customWidth="1"/>
    <col min="1048" max="1048" width="15.5703125" style="1" customWidth="1"/>
    <col min="1049" max="1049" width="15.28515625" style="1" customWidth="1"/>
    <col min="1050" max="1050" width="13.42578125" style="1" customWidth="1"/>
    <col min="1051" max="1051" width="10.85546875" style="1" customWidth="1"/>
    <col min="1052" max="1279" width="9.140625" style="1"/>
    <col min="1280" max="1280" width="1.140625" style="1" customWidth="1"/>
    <col min="1281" max="1281" width="9.28515625" style="1" bestFit="1" customWidth="1"/>
    <col min="1282" max="1282" width="14.85546875" style="1" customWidth="1"/>
    <col min="1283" max="1283" width="16.85546875" style="1" customWidth="1"/>
    <col min="1284" max="1284" width="10" style="1" customWidth="1"/>
    <col min="1285" max="1286" width="9.28515625" style="1" bestFit="1" customWidth="1"/>
    <col min="1287" max="1287" width="14.85546875" style="1" customWidth="1"/>
    <col min="1288" max="1288" width="11" style="1" customWidth="1"/>
    <col min="1289" max="1289" width="13.7109375" style="1" customWidth="1"/>
    <col min="1290" max="1290" width="14.28515625" style="1" customWidth="1"/>
    <col min="1291" max="1291" width="12.85546875" style="1" customWidth="1"/>
    <col min="1292" max="1292" width="13.5703125" style="1" customWidth="1"/>
    <col min="1293" max="1293" width="15.140625" style="1" customWidth="1"/>
    <col min="1294" max="1294" width="12.42578125" style="1" customWidth="1"/>
    <col min="1295" max="1295" width="12.5703125" style="1" customWidth="1"/>
    <col min="1296" max="1296" width="9.28515625" style="1" bestFit="1" customWidth="1"/>
    <col min="1297" max="1297" width="9.7109375" style="1" customWidth="1"/>
    <col min="1298" max="1298" width="8.5703125" style="1" customWidth="1"/>
    <col min="1299" max="1299" width="8.42578125" style="1" customWidth="1"/>
    <col min="1300" max="1300" width="10" style="1" customWidth="1"/>
    <col min="1301" max="1301" width="10.140625" style="1" customWidth="1"/>
    <col min="1302" max="1303" width="9.28515625" style="1" bestFit="1" customWidth="1"/>
    <col min="1304" max="1304" width="15.5703125" style="1" customWidth="1"/>
    <col min="1305" max="1305" width="15.28515625" style="1" customWidth="1"/>
    <col min="1306" max="1306" width="13.42578125" style="1" customWidth="1"/>
    <col min="1307" max="1307" width="10.85546875" style="1" customWidth="1"/>
    <col min="1308" max="1535" width="9.140625" style="1"/>
    <col min="1536" max="1536" width="1.140625" style="1" customWidth="1"/>
    <col min="1537" max="1537" width="9.28515625" style="1" bestFit="1" customWidth="1"/>
    <col min="1538" max="1538" width="14.85546875" style="1" customWidth="1"/>
    <col min="1539" max="1539" width="16.85546875" style="1" customWidth="1"/>
    <col min="1540" max="1540" width="10" style="1" customWidth="1"/>
    <col min="1541" max="1542" width="9.28515625" style="1" bestFit="1" customWidth="1"/>
    <col min="1543" max="1543" width="14.85546875" style="1" customWidth="1"/>
    <col min="1544" max="1544" width="11" style="1" customWidth="1"/>
    <col min="1545" max="1545" width="13.7109375" style="1" customWidth="1"/>
    <col min="1546" max="1546" width="14.28515625" style="1" customWidth="1"/>
    <col min="1547" max="1547" width="12.85546875" style="1" customWidth="1"/>
    <col min="1548" max="1548" width="13.5703125" style="1" customWidth="1"/>
    <col min="1549" max="1549" width="15.140625" style="1" customWidth="1"/>
    <col min="1550" max="1550" width="12.42578125" style="1" customWidth="1"/>
    <col min="1551" max="1551" width="12.5703125" style="1" customWidth="1"/>
    <col min="1552" max="1552" width="9.28515625" style="1" bestFit="1" customWidth="1"/>
    <col min="1553" max="1553" width="9.7109375" style="1" customWidth="1"/>
    <col min="1554" max="1554" width="8.5703125" style="1" customWidth="1"/>
    <col min="1555" max="1555" width="8.42578125" style="1" customWidth="1"/>
    <col min="1556" max="1556" width="10" style="1" customWidth="1"/>
    <col min="1557" max="1557" width="10.140625" style="1" customWidth="1"/>
    <col min="1558" max="1559" width="9.28515625" style="1" bestFit="1" customWidth="1"/>
    <col min="1560" max="1560" width="15.5703125" style="1" customWidth="1"/>
    <col min="1561" max="1561" width="15.28515625" style="1" customWidth="1"/>
    <col min="1562" max="1562" width="13.42578125" style="1" customWidth="1"/>
    <col min="1563" max="1563" width="10.85546875" style="1" customWidth="1"/>
    <col min="1564" max="1791" width="9.140625" style="1"/>
    <col min="1792" max="1792" width="1.140625" style="1" customWidth="1"/>
    <col min="1793" max="1793" width="9.28515625" style="1" bestFit="1" customWidth="1"/>
    <col min="1794" max="1794" width="14.85546875" style="1" customWidth="1"/>
    <col min="1795" max="1795" width="16.85546875" style="1" customWidth="1"/>
    <col min="1796" max="1796" width="10" style="1" customWidth="1"/>
    <col min="1797" max="1798" width="9.28515625" style="1" bestFit="1" customWidth="1"/>
    <col min="1799" max="1799" width="14.85546875" style="1" customWidth="1"/>
    <col min="1800" max="1800" width="11" style="1" customWidth="1"/>
    <col min="1801" max="1801" width="13.7109375" style="1" customWidth="1"/>
    <col min="1802" max="1802" width="14.28515625" style="1" customWidth="1"/>
    <col min="1803" max="1803" width="12.85546875" style="1" customWidth="1"/>
    <col min="1804" max="1804" width="13.5703125" style="1" customWidth="1"/>
    <col min="1805" max="1805" width="15.140625" style="1" customWidth="1"/>
    <col min="1806" max="1806" width="12.42578125" style="1" customWidth="1"/>
    <col min="1807" max="1807" width="12.5703125" style="1" customWidth="1"/>
    <col min="1808" max="1808" width="9.28515625" style="1" bestFit="1" customWidth="1"/>
    <col min="1809" max="1809" width="9.7109375" style="1" customWidth="1"/>
    <col min="1810" max="1810" width="8.5703125" style="1" customWidth="1"/>
    <col min="1811" max="1811" width="8.42578125" style="1" customWidth="1"/>
    <col min="1812" max="1812" width="10" style="1" customWidth="1"/>
    <col min="1813" max="1813" width="10.140625" style="1" customWidth="1"/>
    <col min="1814" max="1815" width="9.28515625" style="1" bestFit="1" customWidth="1"/>
    <col min="1816" max="1816" width="15.5703125" style="1" customWidth="1"/>
    <col min="1817" max="1817" width="15.28515625" style="1" customWidth="1"/>
    <col min="1818" max="1818" width="13.42578125" style="1" customWidth="1"/>
    <col min="1819" max="1819" width="10.85546875" style="1" customWidth="1"/>
    <col min="1820" max="2047" width="9.140625" style="1"/>
    <col min="2048" max="2048" width="1.140625" style="1" customWidth="1"/>
    <col min="2049" max="2049" width="9.28515625" style="1" bestFit="1" customWidth="1"/>
    <col min="2050" max="2050" width="14.85546875" style="1" customWidth="1"/>
    <col min="2051" max="2051" width="16.85546875" style="1" customWidth="1"/>
    <col min="2052" max="2052" width="10" style="1" customWidth="1"/>
    <col min="2053" max="2054" width="9.28515625" style="1" bestFit="1" customWidth="1"/>
    <col min="2055" max="2055" width="14.85546875" style="1" customWidth="1"/>
    <col min="2056" max="2056" width="11" style="1" customWidth="1"/>
    <col min="2057" max="2057" width="13.7109375" style="1" customWidth="1"/>
    <col min="2058" max="2058" width="14.28515625" style="1" customWidth="1"/>
    <col min="2059" max="2059" width="12.85546875" style="1" customWidth="1"/>
    <col min="2060" max="2060" width="13.5703125" style="1" customWidth="1"/>
    <col min="2061" max="2061" width="15.140625" style="1" customWidth="1"/>
    <col min="2062" max="2062" width="12.42578125" style="1" customWidth="1"/>
    <col min="2063" max="2063" width="12.5703125" style="1" customWidth="1"/>
    <col min="2064" max="2064" width="9.28515625" style="1" bestFit="1" customWidth="1"/>
    <col min="2065" max="2065" width="9.7109375" style="1" customWidth="1"/>
    <col min="2066" max="2066" width="8.5703125" style="1" customWidth="1"/>
    <col min="2067" max="2067" width="8.42578125" style="1" customWidth="1"/>
    <col min="2068" max="2068" width="10" style="1" customWidth="1"/>
    <col min="2069" max="2069" width="10.140625" style="1" customWidth="1"/>
    <col min="2070" max="2071" width="9.28515625" style="1" bestFit="1" customWidth="1"/>
    <col min="2072" max="2072" width="15.5703125" style="1" customWidth="1"/>
    <col min="2073" max="2073" width="15.28515625" style="1" customWidth="1"/>
    <col min="2074" max="2074" width="13.42578125" style="1" customWidth="1"/>
    <col min="2075" max="2075" width="10.85546875" style="1" customWidth="1"/>
    <col min="2076" max="2303" width="9.140625" style="1"/>
    <col min="2304" max="2304" width="1.140625" style="1" customWidth="1"/>
    <col min="2305" max="2305" width="9.28515625" style="1" bestFit="1" customWidth="1"/>
    <col min="2306" max="2306" width="14.85546875" style="1" customWidth="1"/>
    <col min="2307" max="2307" width="16.85546875" style="1" customWidth="1"/>
    <col min="2308" max="2308" width="10" style="1" customWidth="1"/>
    <col min="2309" max="2310" width="9.28515625" style="1" bestFit="1" customWidth="1"/>
    <col min="2311" max="2311" width="14.85546875" style="1" customWidth="1"/>
    <col min="2312" max="2312" width="11" style="1" customWidth="1"/>
    <col min="2313" max="2313" width="13.7109375" style="1" customWidth="1"/>
    <col min="2314" max="2314" width="14.28515625" style="1" customWidth="1"/>
    <col min="2315" max="2315" width="12.85546875" style="1" customWidth="1"/>
    <col min="2316" max="2316" width="13.5703125" style="1" customWidth="1"/>
    <col min="2317" max="2317" width="15.140625" style="1" customWidth="1"/>
    <col min="2318" max="2318" width="12.42578125" style="1" customWidth="1"/>
    <col min="2319" max="2319" width="12.5703125" style="1" customWidth="1"/>
    <col min="2320" max="2320" width="9.28515625" style="1" bestFit="1" customWidth="1"/>
    <col min="2321" max="2321" width="9.7109375" style="1" customWidth="1"/>
    <col min="2322" max="2322" width="8.5703125" style="1" customWidth="1"/>
    <col min="2323" max="2323" width="8.42578125" style="1" customWidth="1"/>
    <col min="2324" max="2324" width="10" style="1" customWidth="1"/>
    <col min="2325" max="2325" width="10.140625" style="1" customWidth="1"/>
    <col min="2326" max="2327" width="9.28515625" style="1" bestFit="1" customWidth="1"/>
    <col min="2328" max="2328" width="15.5703125" style="1" customWidth="1"/>
    <col min="2329" max="2329" width="15.28515625" style="1" customWidth="1"/>
    <col min="2330" max="2330" width="13.42578125" style="1" customWidth="1"/>
    <col min="2331" max="2331" width="10.85546875" style="1" customWidth="1"/>
    <col min="2332" max="2559" width="9.140625" style="1"/>
    <col min="2560" max="2560" width="1.140625" style="1" customWidth="1"/>
    <col min="2561" max="2561" width="9.28515625" style="1" bestFit="1" customWidth="1"/>
    <col min="2562" max="2562" width="14.85546875" style="1" customWidth="1"/>
    <col min="2563" max="2563" width="16.85546875" style="1" customWidth="1"/>
    <col min="2564" max="2564" width="10" style="1" customWidth="1"/>
    <col min="2565" max="2566" width="9.28515625" style="1" bestFit="1" customWidth="1"/>
    <col min="2567" max="2567" width="14.85546875" style="1" customWidth="1"/>
    <col min="2568" max="2568" width="11" style="1" customWidth="1"/>
    <col min="2569" max="2569" width="13.7109375" style="1" customWidth="1"/>
    <col min="2570" max="2570" width="14.28515625" style="1" customWidth="1"/>
    <col min="2571" max="2571" width="12.85546875" style="1" customWidth="1"/>
    <col min="2572" max="2572" width="13.5703125" style="1" customWidth="1"/>
    <col min="2573" max="2573" width="15.140625" style="1" customWidth="1"/>
    <col min="2574" max="2574" width="12.42578125" style="1" customWidth="1"/>
    <col min="2575" max="2575" width="12.5703125" style="1" customWidth="1"/>
    <col min="2576" max="2576" width="9.28515625" style="1" bestFit="1" customWidth="1"/>
    <col min="2577" max="2577" width="9.7109375" style="1" customWidth="1"/>
    <col min="2578" max="2578" width="8.5703125" style="1" customWidth="1"/>
    <col min="2579" max="2579" width="8.42578125" style="1" customWidth="1"/>
    <col min="2580" max="2580" width="10" style="1" customWidth="1"/>
    <col min="2581" max="2581" width="10.140625" style="1" customWidth="1"/>
    <col min="2582" max="2583" width="9.28515625" style="1" bestFit="1" customWidth="1"/>
    <col min="2584" max="2584" width="15.5703125" style="1" customWidth="1"/>
    <col min="2585" max="2585" width="15.28515625" style="1" customWidth="1"/>
    <col min="2586" max="2586" width="13.42578125" style="1" customWidth="1"/>
    <col min="2587" max="2587" width="10.85546875" style="1" customWidth="1"/>
    <col min="2588" max="2815" width="9.140625" style="1"/>
    <col min="2816" max="2816" width="1.140625" style="1" customWidth="1"/>
    <col min="2817" max="2817" width="9.28515625" style="1" bestFit="1" customWidth="1"/>
    <col min="2818" max="2818" width="14.85546875" style="1" customWidth="1"/>
    <col min="2819" max="2819" width="16.85546875" style="1" customWidth="1"/>
    <col min="2820" max="2820" width="10" style="1" customWidth="1"/>
    <col min="2821" max="2822" width="9.28515625" style="1" bestFit="1" customWidth="1"/>
    <col min="2823" max="2823" width="14.85546875" style="1" customWidth="1"/>
    <col min="2824" max="2824" width="11" style="1" customWidth="1"/>
    <col min="2825" max="2825" width="13.7109375" style="1" customWidth="1"/>
    <col min="2826" max="2826" width="14.28515625" style="1" customWidth="1"/>
    <col min="2827" max="2827" width="12.85546875" style="1" customWidth="1"/>
    <col min="2828" max="2828" width="13.5703125" style="1" customWidth="1"/>
    <col min="2829" max="2829" width="15.140625" style="1" customWidth="1"/>
    <col min="2830" max="2830" width="12.42578125" style="1" customWidth="1"/>
    <col min="2831" max="2831" width="12.5703125" style="1" customWidth="1"/>
    <col min="2832" max="2832" width="9.28515625" style="1" bestFit="1" customWidth="1"/>
    <col min="2833" max="2833" width="9.7109375" style="1" customWidth="1"/>
    <col min="2834" max="2834" width="8.5703125" style="1" customWidth="1"/>
    <col min="2835" max="2835" width="8.42578125" style="1" customWidth="1"/>
    <col min="2836" max="2836" width="10" style="1" customWidth="1"/>
    <col min="2837" max="2837" width="10.140625" style="1" customWidth="1"/>
    <col min="2838" max="2839" width="9.28515625" style="1" bestFit="1" customWidth="1"/>
    <col min="2840" max="2840" width="15.5703125" style="1" customWidth="1"/>
    <col min="2841" max="2841" width="15.28515625" style="1" customWidth="1"/>
    <col min="2842" max="2842" width="13.42578125" style="1" customWidth="1"/>
    <col min="2843" max="2843" width="10.85546875" style="1" customWidth="1"/>
    <col min="2844" max="3071" width="9.140625" style="1"/>
    <col min="3072" max="3072" width="1.140625" style="1" customWidth="1"/>
    <col min="3073" max="3073" width="9.28515625" style="1" bestFit="1" customWidth="1"/>
    <col min="3074" max="3074" width="14.85546875" style="1" customWidth="1"/>
    <col min="3075" max="3075" width="16.85546875" style="1" customWidth="1"/>
    <col min="3076" max="3076" width="10" style="1" customWidth="1"/>
    <col min="3077" max="3078" width="9.28515625" style="1" bestFit="1" customWidth="1"/>
    <col min="3079" max="3079" width="14.85546875" style="1" customWidth="1"/>
    <col min="3080" max="3080" width="11" style="1" customWidth="1"/>
    <col min="3081" max="3081" width="13.7109375" style="1" customWidth="1"/>
    <col min="3082" max="3082" width="14.28515625" style="1" customWidth="1"/>
    <col min="3083" max="3083" width="12.85546875" style="1" customWidth="1"/>
    <col min="3084" max="3084" width="13.5703125" style="1" customWidth="1"/>
    <col min="3085" max="3085" width="15.140625" style="1" customWidth="1"/>
    <col min="3086" max="3086" width="12.42578125" style="1" customWidth="1"/>
    <col min="3087" max="3087" width="12.5703125" style="1" customWidth="1"/>
    <col min="3088" max="3088" width="9.28515625" style="1" bestFit="1" customWidth="1"/>
    <col min="3089" max="3089" width="9.7109375" style="1" customWidth="1"/>
    <col min="3090" max="3090" width="8.5703125" style="1" customWidth="1"/>
    <col min="3091" max="3091" width="8.42578125" style="1" customWidth="1"/>
    <col min="3092" max="3092" width="10" style="1" customWidth="1"/>
    <col min="3093" max="3093" width="10.140625" style="1" customWidth="1"/>
    <col min="3094" max="3095" width="9.28515625" style="1" bestFit="1" customWidth="1"/>
    <col min="3096" max="3096" width="15.5703125" style="1" customWidth="1"/>
    <col min="3097" max="3097" width="15.28515625" style="1" customWidth="1"/>
    <col min="3098" max="3098" width="13.42578125" style="1" customWidth="1"/>
    <col min="3099" max="3099" width="10.85546875" style="1" customWidth="1"/>
    <col min="3100" max="3327" width="9.140625" style="1"/>
    <col min="3328" max="3328" width="1.140625" style="1" customWidth="1"/>
    <col min="3329" max="3329" width="9.28515625" style="1" bestFit="1" customWidth="1"/>
    <col min="3330" max="3330" width="14.85546875" style="1" customWidth="1"/>
    <col min="3331" max="3331" width="16.85546875" style="1" customWidth="1"/>
    <col min="3332" max="3332" width="10" style="1" customWidth="1"/>
    <col min="3333" max="3334" width="9.28515625" style="1" bestFit="1" customWidth="1"/>
    <col min="3335" max="3335" width="14.85546875" style="1" customWidth="1"/>
    <col min="3336" max="3336" width="11" style="1" customWidth="1"/>
    <col min="3337" max="3337" width="13.7109375" style="1" customWidth="1"/>
    <col min="3338" max="3338" width="14.28515625" style="1" customWidth="1"/>
    <col min="3339" max="3339" width="12.85546875" style="1" customWidth="1"/>
    <col min="3340" max="3340" width="13.5703125" style="1" customWidth="1"/>
    <col min="3341" max="3341" width="15.140625" style="1" customWidth="1"/>
    <col min="3342" max="3342" width="12.42578125" style="1" customWidth="1"/>
    <col min="3343" max="3343" width="12.5703125" style="1" customWidth="1"/>
    <col min="3344" max="3344" width="9.28515625" style="1" bestFit="1" customWidth="1"/>
    <col min="3345" max="3345" width="9.7109375" style="1" customWidth="1"/>
    <col min="3346" max="3346" width="8.5703125" style="1" customWidth="1"/>
    <col min="3347" max="3347" width="8.42578125" style="1" customWidth="1"/>
    <col min="3348" max="3348" width="10" style="1" customWidth="1"/>
    <col min="3349" max="3349" width="10.140625" style="1" customWidth="1"/>
    <col min="3350" max="3351" width="9.28515625" style="1" bestFit="1" customWidth="1"/>
    <col min="3352" max="3352" width="15.5703125" style="1" customWidth="1"/>
    <col min="3353" max="3353" width="15.28515625" style="1" customWidth="1"/>
    <col min="3354" max="3354" width="13.42578125" style="1" customWidth="1"/>
    <col min="3355" max="3355" width="10.85546875" style="1" customWidth="1"/>
    <col min="3356" max="3583" width="9.140625" style="1"/>
    <col min="3584" max="3584" width="1.140625" style="1" customWidth="1"/>
    <col min="3585" max="3585" width="9.28515625" style="1" bestFit="1" customWidth="1"/>
    <col min="3586" max="3586" width="14.85546875" style="1" customWidth="1"/>
    <col min="3587" max="3587" width="16.85546875" style="1" customWidth="1"/>
    <col min="3588" max="3588" width="10" style="1" customWidth="1"/>
    <col min="3589" max="3590" width="9.28515625" style="1" bestFit="1" customWidth="1"/>
    <col min="3591" max="3591" width="14.85546875" style="1" customWidth="1"/>
    <col min="3592" max="3592" width="11" style="1" customWidth="1"/>
    <col min="3593" max="3593" width="13.7109375" style="1" customWidth="1"/>
    <col min="3594" max="3594" width="14.28515625" style="1" customWidth="1"/>
    <col min="3595" max="3595" width="12.85546875" style="1" customWidth="1"/>
    <col min="3596" max="3596" width="13.5703125" style="1" customWidth="1"/>
    <col min="3597" max="3597" width="15.140625" style="1" customWidth="1"/>
    <col min="3598" max="3598" width="12.42578125" style="1" customWidth="1"/>
    <col min="3599" max="3599" width="12.5703125" style="1" customWidth="1"/>
    <col min="3600" max="3600" width="9.28515625" style="1" bestFit="1" customWidth="1"/>
    <col min="3601" max="3601" width="9.7109375" style="1" customWidth="1"/>
    <col min="3602" max="3602" width="8.5703125" style="1" customWidth="1"/>
    <col min="3603" max="3603" width="8.42578125" style="1" customWidth="1"/>
    <col min="3604" max="3604" width="10" style="1" customWidth="1"/>
    <col min="3605" max="3605" width="10.140625" style="1" customWidth="1"/>
    <col min="3606" max="3607" width="9.28515625" style="1" bestFit="1" customWidth="1"/>
    <col min="3608" max="3608" width="15.5703125" style="1" customWidth="1"/>
    <col min="3609" max="3609" width="15.28515625" style="1" customWidth="1"/>
    <col min="3610" max="3610" width="13.42578125" style="1" customWidth="1"/>
    <col min="3611" max="3611" width="10.85546875" style="1" customWidth="1"/>
    <col min="3612" max="3839" width="9.140625" style="1"/>
    <col min="3840" max="3840" width="1.140625" style="1" customWidth="1"/>
    <col min="3841" max="3841" width="9.28515625" style="1" bestFit="1" customWidth="1"/>
    <col min="3842" max="3842" width="14.85546875" style="1" customWidth="1"/>
    <col min="3843" max="3843" width="16.85546875" style="1" customWidth="1"/>
    <col min="3844" max="3844" width="10" style="1" customWidth="1"/>
    <col min="3845" max="3846" width="9.28515625" style="1" bestFit="1" customWidth="1"/>
    <col min="3847" max="3847" width="14.85546875" style="1" customWidth="1"/>
    <col min="3848" max="3848" width="11" style="1" customWidth="1"/>
    <col min="3849" max="3849" width="13.7109375" style="1" customWidth="1"/>
    <col min="3850" max="3850" width="14.28515625" style="1" customWidth="1"/>
    <col min="3851" max="3851" width="12.85546875" style="1" customWidth="1"/>
    <col min="3852" max="3852" width="13.5703125" style="1" customWidth="1"/>
    <col min="3853" max="3853" width="15.140625" style="1" customWidth="1"/>
    <col min="3854" max="3854" width="12.42578125" style="1" customWidth="1"/>
    <col min="3855" max="3855" width="12.5703125" style="1" customWidth="1"/>
    <col min="3856" max="3856" width="9.28515625" style="1" bestFit="1" customWidth="1"/>
    <col min="3857" max="3857" width="9.7109375" style="1" customWidth="1"/>
    <col min="3858" max="3858" width="8.5703125" style="1" customWidth="1"/>
    <col min="3859" max="3859" width="8.42578125" style="1" customWidth="1"/>
    <col min="3860" max="3860" width="10" style="1" customWidth="1"/>
    <col min="3861" max="3861" width="10.140625" style="1" customWidth="1"/>
    <col min="3862" max="3863" width="9.28515625" style="1" bestFit="1" customWidth="1"/>
    <col min="3864" max="3864" width="15.5703125" style="1" customWidth="1"/>
    <col min="3865" max="3865" width="15.28515625" style="1" customWidth="1"/>
    <col min="3866" max="3866" width="13.42578125" style="1" customWidth="1"/>
    <col min="3867" max="3867" width="10.85546875" style="1" customWidth="1"/>
    <col min="3868" max="4095" width="9.140625" style="1"/>
    <col min="4096" max="4096" width="1.140625" style="1" customWidth="1"/>
    <col min="4097" max="4097" width="9.28515625" style="1" bestFit="1" customWidth="1"/>
    <col min="4098" max="4098" width="14.85546875" style="1" customWidth="1"/>
    <col min="4099" max="4099" width="16.85546875" style="1" customWidth="1"/>
    <col min="4100" max="4100" width="10" style="1" customWidth="1"/>
    <col min="4101" max="4102" width="9.28515625" style="1" bestFit="1" customWidth="1"/>
    <col min="4103" max="4103" width="14.85546875" style="1" customWidth="1"/>
    <col min="4104" max="4104" width="11" style="1" customWidth="1"/>
    <col min="4105" max="4105" width="13.7109375" style="1" customWidth="1"/>
    <col min="4106" max="4106" width="14.28515625" style="1" customWidth="1"/>
    <col min="4107" max="4107" width="12.85546875" style="1" customWidth="1"/>
    <col min="4108" max="4108" width="13.5703125" style="1" customWidth="1"/>
    <col min="4109" max="4109" width="15.140625" style="1" customWidth="1"/>
    <col min="4110" max="4110" width="12.42578125" style="1" customWidth="1"/>
    <col min="4111" max="4111" width="12.5703125" style="1" customWidth="1"/>
    <col min="4112" max="4112" width="9.28515625" style="1" bestFit="1" customWidth="1"/>
    <col min="4113" max="4113" width="9.7109375" style="1" customWidth="1"/>
    <col min="4114" max="4114" width="8.5703125" style="1" customWidth="1"/>
    <col min="4115" max="4115" width="8.42578125" style="1" customWidth="1"/>
    <col min="4116" max="4116" width="10" style="1" customWidth="1"/>
    <col min="4117" max="4117" width="10.140625" style="1" customWidth="1"/>
    <col min="4118" max="4119" width="9.28515625" style="1" bestFit="1" customWidth="1"/>
    <col min="4120" max="4120" width="15.5703125" style="1" customWidth="1"/>
    <col min="4121" max="4121" width="15.28515625" style="1" customWidth="1"/>
    <col min="4122" max="4122" width="13.42578125" style="1" customWidth="1"/>
    <col min="4123" max="4123" width="10.85546875" style="1" customWidth="1"/>
    <col min="4124" max="4351" width="9.140625" style="1"/>
    <col min="4352" max="4352" width="1.140625" style="1" customWidth="1"/>
    <col min="4353" max="4353" width="9.28515625" style="1" bestFit="1" customWidth="1"/>
    <col min="4354" max="4354" width="14.85546875" style="1" customWidth="1"/>
    <col min="4355" max="4355" width="16.85546875" style="1" customWidth="1"/>
    <col min="4356" max="4356" width="10" style="1" customWidth="1"/>
    <col min="4357" max="4358" width="9.28515625" style="1" bestFit="1" customWidth="1"/>
    <col min="4359" max="4359" width="14.85546875" style="1" customWidth="1"/>
    <col min="4360" max="4360" width="11" style="1" customWidth="1"/>
    <col min="4361" max="4361" width="13.7109375" style="1" customWidth="1"/>
    <col min="4362" max="4362" width="14.28515625" style="1" customWidth="1"/>
    <col min="4363" max="4363" width="12.85546875" style="1" customWidth="1"/>
    <col min="4364" max="4364" width="13.5703125" style="1" customWidth="1"/>
    <col min="4365" max="4365" width="15.140625" style="1" customWidth="1"/>
    <col min="4366" max="4366" width="12.42578125" style="1" customWidth="1"/>
    <col min="4367" max="4367" width="12.5703125" style="1" customWidth="1"/>
    <col min="4368" max="4368" width="9.28515625" style="1" bestFit="1" customWidth="1"/>
    <col min="4369" max="4369" width="9.7109375" style="1" customWidth="1"/>
    <col min="4370" max="4370" width="8.5703125" style="1" customWidth="1"/>
    <col min="4371" max="4371" width="8.42578125" style="1" customWidth="1"/>
    <col min="4372" max="4372" width="10" style="1" customWidth="1"/>
    <col min="4373" max="4373" width="10.140625" style="1" customWidth="1"/>
    <col min="4374" max="4375" width="9.28515625" style="1" bestFit="1" customWidth="1"/>
    <col min="4376" max="4376" width="15.5703125" style="1" customWidth="1"/>
    <col min="4377" max="4377" width="15.28515625" style="1" customWidth="1"/>
    <col min="4378" max="4378" width="13.42578125" style="1" customWidth="1"/>
    <col min="4379" max="4379" width="10.85546875" style="1" customWidth="1"/>
    <col min="4380" max="4607" width="9.140625" style="1"/>
    <col min="4608" max="4608" width="1.140625" style="1" customWidth="1"/>
    <col min="4609" max="4609" width="9.28515625" style="1" bestFit="1" customWidth="1"/>
    <col min="4610" max="4610" width="14.85546875" style="1" customWidth="1"/>
    <col min="4611" max="4611" width="16.85546875" style="1" customWidth="1"/>
    <col min="4612" max="4612" width="10" style="1" customWidth="1"/>
    <col min="4613" max="4614" width="9.28515625" style="1" bestFit="1" customWidth="1"/>
    <col min="4615" max="4615" width="14.85546875" style="1" customWidth="1"/>
    <col min="4616" max="4616" width="11" style="1" customWidth="1"/>
    <col min="4617" max="4617" width="13.7109375" style="1" customWidth="1"/>
    <col min="4618" max="4618" width="14.28515625" style="1" customWidth="1"/>
    <col min="4619" max="4619" width="12.85546875" style="1" customWidth="1"/>
    <col min="4620" max="4620" width="13.5703125" style="1" customWidth="1"/>
    <col min="4621" max="4621" width="15.140625" style="1" customWidth="1"/>
    <col min="4622" max="4622" width="12.42578125" style="1" customWidth="1"/>
    <col min="4623" max="4623" width="12.5703125" style="1" customWidth="1"/>
    <col min="4624" max="4624" width="9.28515625" style="1" bestFit="1" customWidth="1"/>
    <col min="4625" max="4625" width="9.7109375" style="1" customWidth="1"/>
    <col min="4626" max="4626" width="8.5703125" style="1" customWidth="1"/>
    <col min="4627" max="4627" width="8.42578125" style="1" customWidth="1"/>
    <col min="4628" max="4628" width="10" style="1" customWidth="1"/>
    <col min="4629" max="4629" width="10.140625" style="1" customWidth="1"/>
    <col min="4630" max="4631" width="9.28515625" style="1" bestFit="1" customWidth="1"/>
    <col min="4632" max="4632" width="15.5703125" style="1" customWidth="1"/>
    <col min="4633" max="4633" width="15.28515625" style="1" customWidth="1"/>
    <col min="4634" max="4634" width="13.42578125" style="1" customWidth="1"/>
    <col min="4635" max="4635" width="10.85546875" style="1" customWidth="1"/>
    <col min="4636" max="4863" width="9.140625" style="1"/>
    <col min="4864" max="4864" width="1.140625" style="1" customWidth="1"/>
    <col min="4865" max="4865" width="9.28515625" style="1" bestFit="1" customWidth="1"/>
    <col min="4866" max="4866" width="14.85546875" style="1" customWidth="1"/>
    <col min="4867" max="4867" width="16.85546875" style="1" customWidth="1"/>
    <col min="4868" max="4868" width="10" style="1" customWidth="1"/>
    <col min="4869" max="4870" width="9.28515625" style="1" bestFit="1" customWidth="1"/>
    <col min="4871" max="4871" width="14.85546875" style="1" customWidth="1"/>
    <col min="4872" max="4872" width="11" style="1" customWidth="1"/>
    <col min="4873" max="4873" width="13.7109375" style="1" customWidth="1"/>
    <col min="4874" max="4874" width="14.28515625" style="1" customWidth="1"/>
    <col min="4875" max="4875" width="12.85546875" style="1" customWidth="1"/>
    <col min="4876" max="4876" width="13.5703125" style="1" customWidth="1"/>
    <col min="4877" max="4877" width="15.140625" style="1" customWidth="1"/>
    <col min="4878" max="4878" width="12.42578125" style="1" customWidth="1"/>
    <col min="4879" max="4879" width="12.5703125" style="1" customWidth="1"/>
    <col min="4880" max="4880" width="9.28515625" style="1" bestFit="1" customWidth="1"/>
    <col min="4881" max="4881" width="9.7109375" style="1" customWidth="1"/>
    <col min="4882" max="4882" width="8.5703125" style="1" customWidth="1"/>
    <col min="4883" max="4883" width="8.42578125" style="1" customWidth="1"/>
    <col min="4884" max="4884" width="10" style="1" customWidth="1"/>
    <col min="4885" max="4885" width="10.140625" style="1" customWidth="1"/>
    <col min="4886" max="4887" width="9.28515625" style="1" bestFit="1" customWidth="1"/>
    <col min="4888" max="4888" width="15.5703125" style="1" customWidth="1"/>
    <col min="4889" max="4889" width="15.28515625" style="1" customWidth="1"/>
    <col min="4890" max="4890" width="13.42578125" style="1" customWidth="1"/>
    <col min="4891" max="4891" width="10.85546875" style="1" customWidth="1"/>
    <col min="4892" max="5119" width="9.140625" style="1"/>
    <col min="5120" max="5120" width="1.140625" style="1" customWidth="1"/>
    <col min="5121" max="5121" width="9.28515625" style="1" bestFit="1" customWidth="1"/>
    <col min="5122" max="5122" width="14.85546875" style="1" customWidth="1"/>
    <col min="5123" max="5123" width="16.85546875" style="1" customWidth="1"/>
    <col min="5124" max="5124" width="10" style="1" customWidth="1"/>
    <col min="5125" max="5126" width="9.28515625" style="1" bestFit="1" customWidth="1"/>
    <col min="5127" max="5127" width="14.85546875" style="1" customWidth="1"/>
    <col min="5128" max="5128" width="11" style="1" customWidth="1"/>
    <col min="5129" max="5129" width="13.7109375" style="1" customWidth="1"/>
    <col min="5130" max="5130" width="14.28515625" style="1" customWidth="1"/>
    <col min="5131" max="5131" width="12.85546875" style="1" customWidth="1"/>
    <col min="5132" max="5132" width="13.5703125" style="1" customWidth="1"/>
    <col min="5133" max="5133" width="15.140625" style="1" customWidth="1"/>
    <col min="5134" max="5134" width="12.42578125" style="1" customWidth="1"/>
    <col min="5135" max="5135" width="12.5703125" style="1" customWidth="1"/>
    <col min="5136" max="5136" width="9.28515625" style="1" bestFit="1" customWidth="1"/>
    <col min="5137" max="5137" width="9.7109375" style="1" customWidth="1"/>
    <col min="5138" max="5138" width="8.5703125" style="1" customWidth="1"/>
    <col min="5139" max="5139" width="8.42578125" style="1" customWidth="1"/>
    <col min="5140" max="5140" width="10" style="1" customWidth="1"/>
    <col min="5141" max="5141" width="10.140625" style="1" customWidth="1"/>
    <col min="5142" max="5143" width="9.28515625" style="1" bestFit="1" customWidth="1"/>
    <col min="5144" max="5144" width="15.5703125" style="1" customWidth="1"/>
    <col min="5145" max="5145" width="15.28515625" style="1" customWidth="1"/>
    <col min="5146" max="5146" width="13.42578125" style="1" customWidth="1"/>
    <col min="5147" max="5147" width="10.85546875" style="1" customWidth="1"/>
    <col min="5148" max="5375" width="9.140625" style="1"/>
    <col min="5376" max="5376" width="1.140625" style="1" customWidth="1"/>
    <col min="5377" max="5377" width="9.28515625" style="1" bestFit="1" customWidth="1"/>
    <col min="5378" max="5378" width="14.85546875" style="1" customWidth="1"/>
    <col min="5379" max="5379" width="16.85546875" style="1" customWidth="1"/>
    <col min="5380" max="5380" width="10" style="1" customWidth="1"/>
    <col min="5381" max="5382" width="9.28515625" style="1" bestFit="1" customWidth="1"/>
    <col min="5383" max="5383" width="14.85546875" style="1" customWidth="1"/>
    <col min="5384" max="5384" width="11" style="1" customWidth="1"/>
    <col min="5385" max="5385" width="13.7109375" style="1" customWidth="1"/>
    <col min="5386" max="5386" width="14.28515625" style="1" customWidth="1"/>
    <col min="5387" max="5387" width="12.85546875" style="1" customWidth="1"/>
    <col min="5388" max="5388" width="13.5703125" style="1" customWidth="1"/>
    <col min="5389" max="5389" width="15.140625" style="1" customWidth="1"/>
    <col min="5390" max="5390" width="12.42578125" style="1" customWidth="1"/>
    <col min="5391" max="5391" width="12.5703125" style="1" customWidth="1"/>
    <col min="5392" max="5392" width="9.28515625" style="1" bestFit="1" customWidth="1"/>
    <col min="5393" max="5393" width="9.7109375" style="1" customWidth="1"/>
    <col min="5394" max="5394" width="8.5703125" style="1" customWidth="1"/>
    <col min="5395" max="5395" width="8.42578125" style="1" customWidth="1"/>
    <col min="5396" max="5396" width="10" style="1" customWidth="1"/>
    <col min="5397" max="5397" width="10.140625" style="1" customWidth="1"/>
    <col min="5398" max="5399" width="9.28515625" style="1" bestFit="1" customWidth="1"/>
    <col min="5400" max="5400" width="15.5703125" style="1" customWidth="1"/>
    <col min="5401" max="5401" width="15.28515625" style="1" customWidth="1"/>
    <col min="5402" max="5402" width="13.42578125" style="1" customWidth="1"/>
    <col min="5403" max="5403" width="10.85546875" style="1" customWidth="1"/>
    <col min="5404" max="5631" width="9.140625" style="1"/>
    <col min="5632" max="5632" width="1.140625" style="1" customWidth="1"/>
    <col min="5633" max="5633" width="9.28515625" style="1" bestFit="1" customWidth="1"/>
    <col min="5634" max="5634" width="14.85546875" style="1" customWidth="1"/>
    <col min="5635" max="5635" width="16.85546875" style="1" customWidth="1"/>
    <col min="5636" max="5636" width="10" style="1" customWidth="1"/>
    <col min="5637" max="5638" width="9.28515625" style="1" bestFit="1" customWidth="1"/>
    <col min="5639" max="5639" width="14.85546875" style="1" customWidth="1"/>
    <col min="5640" max="5640" width="11" style="1" customWidth="1"/>
    <col min="5641" max="5641" width="13.7109375" style="1" customWidth="1"/>
    <col min="5642" max="5642" width="14.28515625" style="1" customWidth="1"/>
    <col min="5643" max="5643" width="12.85546875" style="1" customWidth="1"/>
    <col min="5644" max="5644" width="13.5703125" style="1" customWidth="1"/>
    <col min="5645" max="5645" width="15.140625" style="1" customWidth="1"/>
    <col min="5646" max="5646" width="12.42578125" style="1" customWidth="1"/>
    <col min="5647" max="5647" width="12.5703125" style="1" customWidth="1"/>
    <col min="5648" max="5648" width="9.28515625" style="1" bestFit="1" customWidth="1"/>
    <col min="5649" max="5649" width="9.7109375" style="1" customWidth="1"/>
    <col min="5650" max="5650" width="8.5703125" style="1" customWidth="1"/>
    <col min="5651" max="5651" width="8.42578125" style="1" customWidth="1"/>
    <col min="5652" max="5652" width="10" style="1" customWidth="1"/>
    <col min="5653" max="5653" width="10.140625" style="1" customWidth="1"/>
    <col min="5654" max="5655" width="9.28515625" style="1" bestFit="1" customWidth="1"/>
    <col min="5656" max="5656" width="15.5703125" style="1" customWidth="1"/>
    <col min="5657" max="5657" width="15.28515625" style="1" customWidth="1"/>
    <col min="5658" max="5658" width="13.42578125" style="1" customWidth="1"/>
    <col min="5659" max="5659" width="10.85546875" style="1" customWidth="1"/>
    <col min="5660" max="5887" width="9.140625" style="1"/>
    <col min="5888" max="5888" width="1.140625" style="1" customWidth="1"/>
    <col min="5889" max="5889" width="9.28515625" style="1" bestFit="1" customWidth="1"/>
    <col min="5890" max="5890" width="14.85546875" style="1" customWidth="1"/>
    <col min="5891" max="5891" width="16.85546875" style="1" customWidth="1"/>
    <col min="5892" max="5892" width="10" style="1" customWidth="1"/>
    <col min="5893" max="5894" width="9.28515625" style="1" bestFit="1" customWidth="1"/>
    <col min="5895" max="5895" width="14.85546875" style="1" customWidth="1"/>
    <col min="5896" max="5896" width="11" style="1" customWidth="1"/>
    <col min="5897" max="5897" width="13.7109375" style="1" customWidth="1"/>
    <col min="5898" max="5898" width="14.28515625" style="1" customWidth="1"/>
    <col min="5899" max="5899" width="12.85546875" style="1" customWidth="1"/>
    <col min="5900" max="5900" width="13.5703125" style="1" customWidth="1"/>
    <col min="5901" max="5901" width="15.140625" style="1" customWidth="1"/>
    <col min="5902" max="5902" width="12.42578125" style="1" customWidth="1"/>
    <col min="5903" max="5903" width="12.5703125" style="1" customWidth="1"/>
    <col min="5904" max="5904" width="9.28515625" style="1" bestFit="1" customWidth="1"/>
    <col min="5905" max="5905" width="9.7109375" style="1" customWidth="1"/>
    <col min="5906" max="5906" width="8.5703125" style="1" customWidth="1"/>
    <col min="5907" max="5907" width="8.42578125" style="1" customWidth="1"/>
    <col min="5908" max="5908" width="10" style="1" customWidth="1"/>
    <col min="5909" max="5909" width="10.140625" style="1" customWidth="1"/>
    <col min="5910" max="5911" width="9.28515625" style="1" bestFit="1" customWidth="1"/>
    <col min="5912" max="5912" width="15.5703125" style="1" customWidth="1"/>
    <col min="5913" max="5913" width="15.28515625" style="1" customWidth="1"/>
    <col min="5914" max="5914" width="13.42578125" style="1" customWidth="1"/>
    <col min="5915" max="5915" width="10.85546875" style="1" customWidth="1"/>
    <col min="5916" max="6143" width="9.140625" style="1"/>
    <col min="6144" max="6144" width="1.140625" style="1" customWidth="1"/>
    <col min="6145" max="6145" width="9.28515625" style="1" bestFit="1" customWidth="1"/>
    <col min="6146" max="6146" width="14.85546875" style="1" customWidth="1"/>
    <col min="6147" max="6147" width="16.85546875" style="1" customWidth="1"/>
    <col min="6148" max="6148" width="10" style="1" customWidth="1"/>
    <col min="6149" max="6150" width="9.28515625" style="1" bestFit="1" customWidth="1"/>
    <col min="6151" max="6151" width="14.85546875" style="1" customWidth="1"/>
    <col min="6152" max="6152" width="11" style="1" customWidth="1"/>
    <col min="6153" max="6153" width="13.7109375" style="1" customWidth="1"/>
    <col min="6154" max="6154" width="14.28515625" style="1" customWidth="1"/>
    <col min="6155" max="6155" width="12.85546875" style="1" customWidth="1"/>
    <col min="6156" max="6156" width="13.5703125" style="1" customWidth="1"/>
    <col min="6157" max="6157" width="15.140625" style="1" customWidth="1"/>
    <col min="6158" max="6158" width="12.42578125" style="1" customWidth="1"/>
    <col min="6159" max="6159" width="12.5703125" style="1" customWidth="1"/>
    <col min="6160" max="6160" width="9.28515625" style="1" bestFit="1" customWidth="1"/>
    <col min="6161" max="6161" width="9.7109375" style="1" customWidth="1"/>
    <col min="6162" max="6162" width="8.5703125" style="1" customWidth="1"/>
    <col min="6163" max="6163" width="8.42578125" style="1" customWidth="1"/>
    <col min="6164" max="6164" width="10" style="1" customWidth="1"/>
    <col min="6165" max="6165" width="10.140625" style="1" customWidth="1"/>
    <col min="6166" max="6167" width="9.28515625" style="1" bestFit="1" customWidth="1"/>
    <col min="6168" max="6168" width="15.5703125" style="1" customWidth="1"/>
    <col min="6169" max="6169" width="15.28515625" style="1" customWidth="1"/>
    <col min="6170" max="6170" width="13.42578125" style="1" customWidth="1"/>
    <col min="6171" max="6171" width="10.85546875" style="1" customWidth="1"/>
    <col min="6172" max="6399" width="9.140625" style="1"/>
    <col min="6400" max="6400" width="1.140625" style="1" customWidth="1"/>
    <col min="6401" max="6401" width="9.28515625" style="1" bestFit="1" customWidth="1"/>
    <col min="6402" max="6402" width="14.85546875" style="1" customWidth="1"/>
    <col min="6403" max="6403" width="16.85546875" style="1" customWidth="1"/>
    <col min="6404" max="6404" width="10" style="1" customWidth="1"/>
    <col min="6405" max="6406" width="9.28515625" style="1" bestFit="1" customWidth="1"/>
    <col min="6407" max="6407" width="14.85546875" style="1" customWidth="1"/>
    <col min="6408" max="6408" width="11" style="1" customWidth="1"/>
    <col min="6409" max="6409" width="13.7109375" style="1" customWidth="1"/>
    <col min="6410" max="6410" width="14.28515625" style="1" customWidth="1"/>
    <col min="6411" max="6411" width="12.85546875" style="1" customWidth="1"/>
    <col min="6412" max="6412" width="13.5703125" style="1" customWidth="1"/>
    <col min="6413" max="6413" width="15.140625" style="1" customWidth="1"/>
    <col min="6414" max="6414" width="12.42578125" style="1" customWidth="1"/>
    <col min="6415" max="6415" width="12.5703125" style="1" customWidth="1"/>
    <col min="6416" max="6416" width="9.28515625" style="1" bestFit="1" customWidth="1"/>
    <col min="6417" max="6417" width="9.7109375" style="1" customWidth="1"/>
    <col min="6418" max="6418" width="8.5703125" style="1" customWidth="1"/>
    <col min="6419" max="6419" width="8.42578125" style="1" customWidth="1"/>
    <col min="6420" max="6420" width="10" style="1" customWidth="1"/>
    <col min="6421" max="6421" width="10.140625" style="1" customWidth="1"/>
    <col min="6422" max="6423" width="9.28515625" style="1" bestFit="1" customWidth="1"/>
    <col min="6424" max="6424" width="15.5703125" style="1" customWidth="1"/>
    <col min="6425" max="6425" width="15.28515625" style="1" customWidth="1"/>
    <col min="6426" max="6426" width="13.42578125" style="1" customWidth="1"/>
    <col min="6427" max="6427" width="10.85546875" style="1" customWidth="1"/>
    <col min="6428" max="6655" width="9.140625" style="1"/>
    <col min="6656" max="6656" width="1.140625" style="1" customWidth="1"/>
    <col min="6657" max="6657" width="9.28515625" style="1" bestFit="1" customWidth="1"/>
    <col min="6658" max="6658" width="14.85546875" style="1" customWidth="1"/>
    <col min="6659" max="6659" width="16.85546875" style="1" customWidth="1"/>
    <col min="6660" max="6660" width="10" style="1" customWidth="1"/>
    <col min="6661" max="6662" width="9.28515625" style="1" bestFit="1" customWidth="1"/>
    <col min="6663" max="6663" width="14.85546875" style="1" customWidth="1"/>
    <col min="6664" max="6664" width="11" style="1" customWidth="1"/>
    <col min="6665" max="6665" width="13.7109375" style="1" customWidth="1"/>
    <col min="6666" max="6666" width="14.28515625" style="1" customWidth="1"/>
    <col min="6667" max="6667" width="12.85546875" style="1" customWidth="1"/>
    <col min="6668" max="6668" width="13.5703125" style="1" customWidth="1"/>
    <col min="6669" max="6669" width="15.140625" style="1" customWidth="1"/>
    <col min="6670" max="6670" width="12.42578125" style="1" customWidth="1"/>
    <col min="6671" max="6671" width="12.5703125" style="1" customWidth="1"/>
    <col min="6672" max="6672" width="9.28515625" style="1" bestFit="1" customWidth="1"/>
    <col min="6673" max="6673" width="9.7109375" style="1" customWidth="1"/>
    <col min="6674" max="6674" width="8.5703125" style="1" customWidth="1"/>
    <col min="6675" max="6675" width="8.42578125" style="1" customWidth="1"/>
    <col min="6676" max="6676" width="10" style="1" customWidth="1"/>
    <col min="6677" max="6677" width="10.140625" style="1" customWidth="1"/>
    <col min="6678" max="6679" width="9.28515625" style="1" bestFit="1" customWidth="1"/>
    <col min="6680" max="6680" width="15.5703125" style="1" customWidth="1"/>
    <col min="6681" max="6681" width="15.28515625" style="1" customWidth="1"/>
    <col min="6682" max="6682" width="13.42578125" style="1" customWidth="1"/>
    <col min="6683" max="6683" width="10.85546875" style="1" customWidth="1"/>
    <col min="6684" max="6911" width="9.140625" style="1"/>
    <col min="6912" max="6912" width="1.140625" style="1" customWidth="1"/>
    <col min="6913" max="6913" width="9.28515625" style="1" bestFit="1" customWidth="1"/>
    <col min="6914" max="6914" width="14.85546875" style="1" customWidth="1"/>
    <col min="6915" max="6915" width="16.85546875" style="1" customWidth="1"/>
    <col min="6916" max="6916" width="10" style="1" customWidth="1"/>
    <col min="6917" max="6918" width="9.28515625" style="1" bestFit="1" customWidth="1"/>
    <col min="6919" max="6919" width="14.85546875" style="1" customWidth="1"/>
    <col min="6920" max="6920" width="11" style="1" customWidth="1"/>
    <col min="6921" max="6921" width="13.7109375" style="1" customWidth="1"/>
    <col min="6922" max="6922" width="14.28515625" style="1" customWidth="1"/>
    <col min="6923" max="6923" width="12.85546875" style="1" customWidth="1"/>
    <col min="6924" max="6924" width="13.5703125" style="1" customWidth="1"/>
    <col min="6925" max="6925" width="15.140625" style="1" customWidth="1"/>
    <col min="6926" max="6926" width="12.42578125" style="1" customWidth="1"/>
    <col min="6927" max="6927" width="12.5703125" style="1" customWidth="1"/>
    <col min="6928" max="6928" width="9.28515625" style="1" bestFit="1" customWidth="1"/>
    <col min="6929" max="6929" width="9.7109375" style="1" customWidth="1"/>
    <col min="6930" max="6930" width="8.5703125" style="1" customWidth="1"/>
    <col min="6931" max="6931" width="8.42578125" style="1" customWidth="1"/>
    <col min="6932" max="6932" width="10" style="1" customWidth="1"/>
    <col min="6933" max="6933" width="10.140625" style="1" customWidth="1"/>
    <col min="6934" max="6935" width="9.28515625" style="1" bestFit="1" customWidth="1"/>
    <col min="6936" max="6936" width="15.5703125" style="1" customWidth="1"/>
    <col min="6937" max="6937" width="15.28515625" style="1" customWidth="1"/>
    <col min="6938" max="6938" width="13.42578125" style="1" customWidth="1"/>
    <col min="6939" max="6939" width="10.85546875" style="1" customWidth="1"/>
    <col min="6940" max="7167" width="9.140625" style="1"/>
    <col min="7168" max="7168" width="1.140625" style="1" customWidth="1"/>
    <col min="7169" max="7169" width="9.28515625" style="1" bestFit="1" customWidth="1"/>
    <col min="7170" max="7170" width="14.85546875" style="1" customWidth="1"/>
    <col min="7171" max="7171" width="16.85546875" style="1" customWidth="1"/>
    <col min="7172" max="7172" width="10" style="1" customWidth="1"/>
    <col min="7173" max="7174" width="9.28515625" style="1" bestFit="1" customWidth="1"/>
    <col min="7175" max="7175" width="14.85546875" style="1" customWidth="1"/>
    <col min="7176" max="7176" width="11" style="1" customWidth="1"/>
    <col min="7177" max="7177" width="13.7109375" style="1" customWidth="1"/>
    <col min="7178" max="7178" width="14.28515625" style="1" customWidth="1"/>
    <col min="7179" max="7179" width="12.85546875" style="1" customWidth="1"/>
    <col min="7180" max="7180" width="13.5703125" style="1" customWidth="1"/>
    <col min="7181" max="7181" width="15.140625" style="1" customWidth="1"/>
    <col min="7182" max="7182" width="12.42578125" style="1" customWidth="1"/>
    <col min="7183" max="7183" width="12.5703125" style="1" customWidth="1"/>
    <col min="7184" max="7184" width="9.28515625" style="1" bestFit="1" customWidth="1"/>
    <col min="7185" max="7185" width="9.7109375" style="1" customWidth="1"/>
    <col min="7186" max="7186" width="8.5703125" style="1" customWidth="1"/>
    <col min="7187" max="7187" width="8.42578125" style="1" customWidth="1"/>
    <col min="7188" max="7188" width="10" style="1" customWidth="1"/>
    <col min="7189" max="7189" width="10.140625" style="1" customWidth="1"/>
    <col min="7190" max="7191" width="9.28515625" style="1" bestFit="1" customWidth="1"/>
    <col min="7192" max="7192" width="15.5703125" style="1" customWidth="1"/>
    <col min="7193" max="7193" width="15.28515625" style="1" customWidth="1"/>
    <col min="7194" max="7194" width="13.42578125" style="1" customWidth="1"/>
    <col min="7195" max="7195" width="10.85546875" style="1" customWidth="1"/>
    <col min="7196" max="7423" width="9.140625" style="1"/>
    <col min="7424" max="7424" width="1.140625" style="1" customWidth="1"/>
    <col min="7425" max="7425" width="9.28515625" style="1" bestFit="1" customWidth="1"/>
    <col min="7426" max="7426" width="14.85546875" style="1" customWidth="1"/>
    <col min="7427" max="7427" width="16.85546875" style="1" customWidth="1"/>
    <col min="7428" max="7428" width="10" style="1" customWidth="1"/>
    <col min="7429" max="7430" width="9.28515625" style="1" bestFit="1" customWidth="1"/>
    <col min="7431" max="7431" width="14.85546875" style="1" customWidth="1"/>
    <col min="7432" max="7432" width="11" style="1" customWidth="1"/>
    <col min="7433" max="7433" width="13.7109375" style="1" customWidth="1"/>
    <col min="7434" max="7434" width="14.28515625" style="1" customWidth="1"/>
    <col min="7435" max="7435" width="12.85546875" style="1" customWidth="1"/>
    <col min="7436" max="7436" width="13.5703125" style="1" customWidth="1"/>
    <col min="7437" max="7437" width="15.140625" style="1" customWidth="1"/>
    <col min="7438" max="7438" width="12.42578125" style="1" customWidth="1"/>
    <col min="7439" max="7439" width="12.5703125" style="1" customWidth="1"/>
    <col min="7440" max="7440" width="9.28515625" style="1" bestFit="1" customWidth="1"/>
    <col min="7441" max="7441" width="9.7109375" style="1" customWidth="1"/>
    <col min="7442" max="7442" width="8.5703125" style="1" customWidth="1"/>
    <col min="7443" max="7443" width="8.42578125" style="1" customWidth="1"/>
    <col min="7444" max="7444" width="10" style="1" customWidth="1"/>
    <col min="7445" max="7445" width="10.140625" style="1" customWidth="1"/>
    <col min="7446" max="7447" width="9.28515625" style="1" bestFit="1" customWidth="1"/>
    <col min="7448" max="7448" width="15.5703125" style="1" customWidth="1"/>
    <col min="7449" max="7449" width="15.28515625" style="1" customWidth="1"/>
    <col min="7450" max="7450" width="13.42578125" style="1" customWidth="1"/>
    <col min="7451" max="7451" width="10.85546875" style="1" customWidth="1"/>
    <col min="7452" max="7679" width="9.140625" style="1"/>
    <col min="7680" max="7680" width="1.140625" style="1" customWidth="1"/>
    <col min="7681" max="7681" width="9.28515625" style="1" bestFit="1" customWidth="1"/>
    <col min="7682" max="7682" width="14.85546875" style="1" customWidth="1"/>
    <col min="7683" max="7683" width="16.85546875" style="1" customWidth="1"/>
    <col min="7684" max="7684" width="10" style="1" customWidth="1"/>
    <col min="7685" max="7686" width="9.28515625" style="1" bestFit="1" customWidth="1"/>
    <col min="7687" max="7687" width="14.85546875" style="1" customWidth="1"/>
    <col min="7688" max="7688" width="11" style="1" customWidth="1"/>
    <col min="7689" max="7689" width="13.7109375" style="1" customWidth="1"/>
    <col min="7690" max="7690" width="14.28515625" style="1" customWidth="1"/>
    <col min="7691" max="7691" width="12.85546875" style="1" customWidth="1"/>
    <col min="7692" max="7692" width="13.5703125" style="1" customWidth="1"/>
    <col min="7693" max="7693" width="15.140625" style="1" customWidth="1"/>
    <col min="7694" max="7694" width="12.42578125" style="1" customWidth="1"/>
    <col min="7695" max="7695" width="12.5703125" style="1" customWidth="1"/>
    <col min="7696" max="7696" width="9.28515625" style="1" bestFit="1" customWidth="1"/>
    <col min="7697" max="7697" width="9.7109375" style="1" customWidth="1"/>
    <col min="7698" max="7698" width="8.5703125" style="1" customWidth="1"/>
    <col min="7699" max="7699" width="8.42578125" style="1" customWidth="1"/>
    <col min="7700" max="7700" width="10" style="1" customWidth="1"/>
    <col min="7701" max="7701" width="10.140625" style="1" customWidth="1"/>
    <col min="7702" max="7703" width="9.28515625" style="1" bestFit="1" customWidth="1"/>
    <col min="7704" max="7704" width="15.5703125" style="1" customWidth="1"/>
    <col min="7705" max="7705" width="15.28515625" style="1" customWidth="1"/>
    <col min="7706" max="7706" width="13.42578125" style="1" customWidth="1"/>
    <col min="7707" max="7707" width="10.85546875" style="1" customWidth="1"/>
    <col min="7708" max="7935" width="9.140625" style="1"/>
    <col min="7936" max="7936" width="1.140625" style="1" customWidth="1"/>
    <col min="7937" max="7937" width="9.28515625" style="1" bestFit="1" customWidth="1"/>
    <col min="7938" max="7938" width="14.85546875" style="1" customWidth="1"/>
    <col min="7939" max="7939" width="16.85546875" style="1" customWidth="1"/>
    <col min="7940" max="7940" width="10" style="1" customWidth="1"/>
    <col min="7941" max="7942" width="9.28515625" style="1" bestFit="1" customWidth="1"/>
    <col min="7943" max="7943" width="14.85546875" style="1" customWidth="1"/>
    <col min="7944" max="7944" width="11" style="1" customWidth="1"/>
    <col min="7945" max="7945" width="13.7109375" style="1" customWidth="1"/>
    <col min="7946" max="7946" width="14.28515625" style="1" customWidth="1"/>
    <col min="7947" max="7947" width="12.85546875" style="1" customWidth="1"/>
    <col min="7948" max="7948" width="13.5703125" style="1" customWidth="1"/>
    <col min="7949" max="7949" width="15.140625" style="1" customWidth="1"/>
    <col min="7950" max="7950" width="12.42578125" style="1" customWidth="1"/>
    <col min="7951" max="7951" width="12.5703125" style="1" customWidth="1"/>
    <col min="7952" max="7952" width="9.28515625" style="1" bestFit="1" customWidth="1"/>
    <col min="7953" max="7953" width="9.7109375" style="1" customWidth="1"/>
    <col min="7954" max="7954" width="8.5703125" style="1" customWidth="1"/>
    <col min="7955" max="7955" width="8.42578125" style="1" customWidth="1"/>
    <col min="7956" max="7956" width="10" style="1" customWidth="1"/>
    <col min="7957" max="7957" width="10.140625" style="1" customWidth="1"/>
    <col min="7958" max="7959" width="9.28515625" style="1" bestFit="1" customWidth="1"/>
    <col min="7960" max="7960" width="15.5703125" style="1" customWidth="1"/>
    <col min="7961" max="7961" width="15.28515625" style="1" customWidth="1"/>
    <col min="7962" max="7962" width="13.42578125" style="1" customWidth="1"/>
    <col min="7963" max="7963" width="10.85546875" style="1" customWidth="1"/>
    <col min="7964" max="8191" width="9.140625" style="1"/>
    <col min="8192" max="8192" width="1.140625" style="1" customWidth="1"/>
    <col min="8193" max="8193" width="9.28515625" style="1" bestFit="1" customWidth="1"/>
    <col min="8194" max="8194" width="14.85546875" style="1" customWidth="1"/>
    <col min="8195" max="8195" width="16.85546875" style="1" customWidth="1"/>
    <col min="8196" max="8196" width="10" style="1" customWidth="1"/>
    <col min="8197" max="8198" width="9.28515625" style="1" bestFit="1" customWidth="1"/>
    <col min="8199" max="8199" width="14.85546875" style="1" customWidth="1"/>
    <col min="8200" max="8200" width="11" style="1" customWidth="1"/>
    <col min="8201" max="8201" width="13.7109375" style="1" customWidth="1"/>
    <col min="8202" max="8202" width="14.28515625" style="1" customWidth="1"/>
    <col min="8203" max="8203" width="12.85546875" style="1" customWidth="1"/>
    <col min="8204" max="8204" width="13.5703125" style="1" customWidth="1"/>
    <col min="8205" max="8205" width="15.140625" style="1" customWidth="1"/>
    <col min="8206" max="8206" width="12.42578125" style="1" customWidth="1"/>
    <col min="8207" max="8207" width="12.5703125" style="1" customWidth="1"/>
    <col min="8208" max="8208" width="9.28515625" style="1" bestFit="1" customWidth="1"/>
    <col min="8209" max="8209" width="9.7109375" style="1" customWidth="1"/>
    <col min="8210" max="8210" width="8.5703125" style="1" customWidth="1"/>
    <col min="8211" max="8211" width="8.42578125" style="1" customWidth="1"/>
    <col min="8212" max="8212" width="10" style="1" customWidth="1"/>
    <col min="8213" max="8213" width="10.140625" style="1" customWidth="1"/>
    <col min="8214" max="8215" width="9.28515625" style="1" bestFit="1" customWidth="1"/>
    <col min="8216" max="8216" width="15.5703125" style="1" customWidth="1"/>
    <col min="8217" max="8217" width="15.28515625" style="1" customWidth="1"/>
    <col min="8218" max="8218" width="13.42578125" style="1" customWidth="1"/>
    <col min="8219" max="8219" width="10.85546875" style="1" customWidth="1"/>
    <col min="8220" max="8447" width="9.140625" style="1"/>
    <col min="8448" max="8448" width="1.140625" style="1" customWidth="1"/>
    <col min="8449" max="8449" width="9.28515625" style="1" bestFit="1" customWidth="1"/>
    <col min="8450" max="8450" width="14.85546875" style="1" customWidth="1"/>
    <col min="8451" max="8451" width="16.85546875" style="1" customWidth="1"/>
    <col min="8452" max="8452" width="10" style="1" customWidth="1"/>
    <col min="8453" max="8454" width="9.28515625" style="1" bestFit="1" customWidth="1"/>
    <col min="8455" max="8455" width="14.85546875" style="1" customWidth="1"/>
    <col min="8456" max="8456" width="11" style="1" customWidth="1"/>
    <col min="8457" max="8457" width="13.7109375" style="1" customWidth="1"/>
    <col min="8458" max="8458" width="14.28515625" style="1" customWidth="1"/>
    <col min="8459" max="8459" width="12.85546875" style="1" customWidth="1"/>
    <col min="8460" max="8460" width="13.5703125" style="1" customWidth="1"/>
    <col min="8461" max="8461" width="15.140625" style="1" customWidth="1"/>
    <col min="8462" max="8462" width="12.42578125" style="1" customWidth="1"/>
    <col min="8463" max="8463" width="12.5703125" style="1" customWidth="1"/>
    <col min="8464" max="8464" width="9.28515625" style="1" bestFit="1" customWidth="1"/>
    <col min="8465" max="8465" width="9.7109375" style="1" customWidth="1"/>
    <col min="8466" max="8466" width="8.5703125" style="1" customWidth="1"/>
    <col min="8467" max="8467" width="8.42578125" style="1" customWidth="1"/>
    <col min="8468" max="8468" width="10" style="1" customWidth="1"/>
    <col min="8469" max="8469" width="10.140625" style="1" customWidth="1"/>
    <col min="8470" max="8471" width="9.28515625" style="1" bestFit="1" customWidth="1"/>
    <col min="8472" max="8472" width="15.5703125" style="1" customWidth="1"/>
    <col min="8473" max="8473" width="15.28515625" style="1" customWidth="1"/>
    <col min="8474" max="8474" width="13.42578125" style="1" customWidth="1"/>
    <col min="8475" max="8475" width="10.85546875" style="1" customWidth="1"/>
    <col min="8476" max="8703" width="9.140625" style="1"/>
    <col min="8704" max="8704" width="1.140625" style="1" customWidth="1"/>
    <col min="8705" max="8705" width="9.28515625" style="1" bestFit="1" customWidth="1"/>
    <col min="8706" max="8706" width="14.85546875" style="1" customWidth="1"/>
    <col min="8707" max="8707" width="16.85546875" style="1" customWidth="1"/>
    <col min="8708" max="8708" width="10" style="1" customWidth="1"/>
    <col min="8709" max="8710" width="9.28515625" style="1" bestFit="1" customWidth="1"/>
    <col min="8711" max="8711" width="14.85546875" style="1" customWidth="1"/>
    <col min="8712" max="8712" width="11" style="1" customWidth="1"/>
    <col min="8713" max="8713" width="13.7109375" style="1" customWidth="1"/>
    <col min="8714" max="8714" width="14.28515625" style="1" customWidth="1"/>
    <col min="8715" max="8715" width="12.85546875" style="1" customWidth="1"/>
    <col min="8716" max="8716" width="13.5703125" style="1" customWidth="1"/>
    <col min="8717" max="8717" width="15.140625" style="1" customWidth="1"/>
    <col min="8718" max="8718" width="12.42578125" style="1" customWidth="1"/>
    <col min="8719" max="8719" width="12.5703125" style="1" customWidth="1"/>
    <col min="8720" max="8720" width="9.28515625" style="1" bestFit="1" customWidth="1"/>
    <col min="8721" max="8721" width="9.7109375" style="1" customWidth="1"/>
    <col min="8722" max="8722" width="8.5703125" style="1" customWidth="1"/>
    <col min="8723" max="8723" width="8.42578125" style="1" customWidth="1"/>
    <col min="8724" max="8724" width="10" style="1" customWidth="1"/>
    <col min="8725" max="8725" width="10.140625" style="1" customWidth="1"/>
    <col min="8726" max="8727" width="9.28515625" style="1" bestFit="1" customWidth="1"/>
    <col min="8728" max="8728" width="15.5703125" style="1" customWidth="1"/>
    <col min="8729" max="8729" width="15.28515625" style="1" customWidth="1"/>
    <col min="8730" max="8730" width="13.42578125" style="1" customWidth="1"/>
    <col min="8731" max="8731" width="10.85546875" style="1" customWidth="1"/>
    <col min="8732" max="8959" width="9.140625" style="1"/>
    <col min="8960" max="8960" width="1.140625" style="1" customWidth="1"/>
    <col min="8961" max="8961" width="9.28515625" style="1" bestFit="1" customWidth="1"/>
    <col min="8962" max="8962" width="14.85546875" style="1" customWidth="1"/>
    <col min="8963" max="8963" width="16.85546875" style="1" customWidth="1"/>
    <col min="8964" max="8964" width="10" style="1" customWidth="1"/>
    <col min="8965" max="8966" width="9.28515625" style="1" bestFit="1" customWidth="1"/>
    <col min="8967" max="8967" width="14.85546875" style="1" customWidth="1"/>
    <col min="8968" max="8968" width="11" style="1" customWidth="1"/>
    <col min="8969" max="8969" width="13.7109375" style="1" customWidth="1"/>
    <col min="8970" max="8970" width="14.28515625" style="1" customWidth="1"/>
    <col min="8971" max="8971" width="12.85546875" style="1" customWidth="1"/>
    <col min="8972" max="8972" width="13.5703125" style="1" customWidth="1"/>
    <col min="8973" max="8973" width="15.140625" style="1" customWidth="1"/>
    <col min="8974" max="8974" width="12.42578125" style="1" customWidth="1"/>
    <col min="8975" max="8975" width="12.5703125" style="1" customWidth="1"/>
    <col min="8976" max="8976" width="9.28515625" style="1" bestFit="1" customWidth="1"/>
    <col min="8977" max="8977" width="9.7109375" style="1" customWidth="1"/>
    <col min="8978" max="8978" width="8.5703125" style="1" customWidth="1"/>
    <col min="8979" max="8979" width="8.42578125" style="1" customWidth="1"/>
    <col min="8980" max="8980" width="10" style="1" customWidth="1"/>
    <col min="8981" max="8981" width="10.140625" style="1" customWidth="1"/>
    <col min="8982" max="8983" width="9.28515625" style="1" bestFit="1" customWidth="1"/>
    <col min="8984" max="8984" width="15.5703125" style="1" customWidth="1"/>
    <col min="8985" max="8985" width="15.28515625" style="1" customWidth="1"/>
    <col min="8986" max="8986" width="13.42578125" style="1" customWidth="1"/>
    <col min="8987" max="8987" width="10.85546875" style="1" customWidth="1"/>
    <col min="8988" max="9215" width="9.140625" style="1"/>
    <col min="9216" max="9216" width="1.140625" style="1" customWidth="1"/>
    <col min="9217" max="9217" width="9.28515625" style="1" bestFit="1" customWidth="1"/>
    <col min="9218" max="9218" width="14.85546875" style="1" customWidth="1"/>
    <col min="9219" max="9219" width="16.85546875" style="1" customWidth="1"/>
    <col min="9220" max="9220" width="10" style="1" customWidth="1"/>
    <col min="9221" max="9222" width="9.28515625" style="1" bestFit="1" customWidth="1"/>
    <col min="9223" max="9223" width="14.85546875" style="1" customWidth="1"/>
    <col min="9224" max="9224" width="11" style="1" customWidth="1"/>
    <col min="9225" max="9225" width="13.7109375" style="1" customWidth="1"/>
    <col min="9226" max="9226" width="14.28515625" style="1" customWidth="1"/>
    <col min="9227" max="9227" width="12.85546875" style="1" customWidth="1"/>
    <col min="9228" max="9228" width="13.5703125" style="1" customWidth="1"/>
    <col min="9229" max="9229" width="15.140625" style="1" customWidth="1"/>
    <col min="9230" max="9230" width="12.42578125" style="1" customWidth="1"/>
    <col min="9231" max="9231" width="12.5703125" style="1" customWidth="1"/>
    <col min="9232" max="9232" width="9.28515625" style="1" bestFit="1" customWidth="1"/>
    <col min="9233" max="9233" width="9.7109375" style="1" customWidth="1"/>
    <col min="9234" max="9234" width="8.5703125" style="1" customWidth="1"/>
    <col min="9235" max="9235" width="8.42578125" style="1" customWidth="1"/>
    <col min="9236" max="9236" width="10" style="1" customWidth="1"/>
    <col min="9237" max="9237" width="10.140625" style="1" customWidth="1"/>
    <col min="9238" max="9239" width="9.28515625" style="1" bestFit="1" customWidth="1"/>
    <col min="9240" max="9240" width="15.5703125" style="1" customWidth="1"/>
    <col min="9241" max="9241" width="15.28515625" style="1" customWidth="1"/>
    <col min="9242" max="9242" width="13.42578125" style="1" customWidth="1"/>
    <col min="9243" max="9243" width="10.85546875" style="1" customWidth="1"/>
    <col min="9244" max="9471" width="9.140625" style="1"/>
    <col min="9472" max="9472" width="1.140625" style="1" customWidth="1"/>
    <col min="9473" max="9473" width="9.28515625" style="1" bestFit="1" customWidth="1"/>
    <col min="9474" max="9474" width="14.85546875" style="1" customWidth="1"/>
    <col min="9475" max="9475" width="16.85546875" style="1" customWidth="1"/>
    <col min="9476" max="9476" width="10" style="1" customWidth="1"/>
    <col min="9477" max="9478" width="9.28515625" style="1" bestFit="1" customWidth="1"/>
    <col min="9479" max="9479" width="14.85546875" style="1" customWidth="1"/>
    <col min="9480" max="9480" width="11" style="1" customWidth="1"/>
    <col min="9481" max="9481" width="13.7109375" style="1" customWidth="1"/>
    <col min="9482" max="9482" width="14.28515625" style="1" customWidth="1"/>
    <col min="9483" max="9483" width="12.85546875" style="1" customWidth="1"/>
    <col min="9484" max="9484" width="13.5703125" style="1" customWidth="1"/>
    <col min="9485" max="9485" width="15.140625" style="1" customWidth="1"/>
    <col min="9486" max="9486" width="12.42578125" style="1" customWidth="1"/>
    <col min="9487" max="9487" width="12.5703125" style="1" customWidth="1"/>
    <col min="9488" max="9488" width="9.28515625" style="1" bestFit="1" customWidth="1"/>
    <col min="9489" max="9489" width="9.7109375" style="1" customWidth="1"/>
    <col min="9490" max="9490" width="8.5703125" style="1" customWidth="1"/>
    <col min="9491" max="9491" width="8.42578125" style="1" customWidth="1"/>
    <col min="9492" max="9492" width="10" style="1" customWidth="1"/>
    <col min="9493" max="9493" width="10.140625" style="1" customWidth="1"/>
    <col min="9494" max="9495" width="9.28515625" style="1" bestFit="1" customWidth="1"/>
    <col min="9496" max="9496" width="15.5703125" style="1" customWidth="1"/>
    <col min="9497" max="9497" width="15.28515625" style="1" customWidth="1"/>
    <col min="9498" max="9498" width="13.42578125" style="1" customWidth="1"/>
    <col min="9499" max="9499" width="10.85546875" style="1" customWidth="1"/>
    <col min="9500" max="9727" width="9.140625" style="1"/>
    <col min="9728" max="9728" width="1.140625" style="1" customWidth="1"/>
    <col min="9729" max="9729" width="9.28515625" style="1" bestFit="1" customWidth="1"/>
    <col min="9730" max="9730" width="14.85546875" style="1" customWidth="1"/>
    <col min="9731" max="9731" width="16.85546875" style="1" customWidth="1"/>
    <col min="9732" max="9732" width="10" style="1" customWidth="1"/>
    <col min="9733" max="9734" width="9.28515625" style="1" bestFit="1" customWidth="1"/>
    <col min="9735" max="9735" width="14.85546875" style="1" customWidth="1"/>
    <col min="9736" max="9736" width="11" style="1" customWidth="1"/>
    <col min="9737" max="9737" width="13.7109375" style="1" customWidth="1"/>
    <col min="9738" max="9738" width="14.28515625" style="1" customWidth="1"/>
    <col min="9739" max="9739" width="12.85546875" style="1" customWidth="1"/>
    <col min="9740" max="9740" width="13.5703125" style="1" customWidth="1"/>
    <col min="9741" max="9741" width="15.140625" style="1" customWidth="1"/>
    <col min="9742" max="9742" width="12.42578125" style="1" customWidth="1"/>
    <col min="9743" max="9743" width="12.5703125" style="1" customWidth="1"/>
    <col min="9744" max="9744" width="9.28515625" style="1" bestFit="1" customWidth="1"/>
    <col min="9745" max="9745" width="9.7109375" style="1" customWidth="1"/>
    <col min="9746" max="9746" width="8.5703125" style="1" customWidth="1"/>
    <col min="9747" max="9747" width="8.42578125" style="1" customWidth="1"/>
    <col min="9748" max="9748" width="10" style="1" customWidth="1"/>
    <col min="9749" max="9749" width="10.140625" style="1" customWidth="1"/>
    <col min="9750" max="9751" width="9.28515625" style="1" bestFit="1" customWidth="1"/>
    <col min="9752" max="9752" width="15.5703125" style="1" customWidth="1"/>
    <col min="9753" max="9753" width="15.28515625" style="1" customWidth="1"/>
    <col min="9754" max="9754" width="13.42578125" style="1" customWidth="1"/>
    <col min="9755" max="9755" width="10.85546875" style="1" customWidth="1"/>
    <col min="9756" max="9983" width="9.140625" style="1"/>
    <col min="9984" max="9984" width="1.140625" style="1" customWidth="1"/>
    <col min="9985" max="9985" width="9.28515625" style="1" bestFit="1" customWidth="1"/>
    <col min="9986" max="9986" width="14.85546875" style="1" customWidth="1"/>
    <col min="9987" max="9987" width="16.85546875" style="1" customWidth="1"/>
    <col min="9988" max="9988" width="10" style="1" customWidth="1"/>
    <col min="9989" max="9990" width="9.28515625" style="1" bestFit="1" customWidth="1"/>
    <col min="9991" max="9991" width="14.85546875" style="1" customWidth="1"/>
    <col min="9992" max="9992" width="11" style="1" customWidth="1"/>
    <col min="9993" max="9993" width="13.7109375" style="1" customWidth="1"/>
    <col min="9994" max="9994" width="14.28515625" style="1" customWidth="1"/>
    <col min="9995" max="9995" width="12.85546875" style="1" customWidth="1"/>
    <col min="9996" max="9996" width="13.5703125" style="1" customWidth="1"/>
    <col min="9997" max="9997" width="15.140625" style="1" customWidth="1"/>
    <col min="9998" max="9998" width="12.42578125" style="1" customWidth="1"/>
    <col min="9999" max="9999" width="12.5703125" style="1" customWidth="1"/>
    <col min="10000" max="10000" width="9.28515625" style="1" bestFit="1" customWidth="1"/>
    <col min="10001" max="10001" width="9.7109375" style="1" customWidth="1"/>
    <col min="10002" max="10002" width="8.5703125" style="1" customWidth="1"/>
    <col min="10003" max="10003" width="8.42578125" style="1" customWidth="1"/>
    <col min="10004" max="10004" width="10" style="1" customWidth="1"/>
    <col min="10005" max="10005" width="10.140625" style="1" customWidth="1"/>
    <col min="10006" max="10007" width="9.28515625" style="1" bestFit="1" customWidth="1"/>
    <col min="10008" max="10008" width="15.5703125" style="1" customWidth="1"/>
    <col min="10009" max="10009" width="15.28515625" style="1" customWidth="1"/>
    <col min="10010" max="10010" width="13.42578125" style="1" customWidth="1"/>
    <col min="10011" max="10011" width="10.85546875" style="1" customWidth="1"/>
    <col min="10012" max="10239" width="9.140625" style="1"/>
    <col min="10240" max="10240" width="1.140625" style="1" customWidth="1"/>
    <col min="10241" max="10241" width="9.28515625" style="1" bestFit="1" customWidth="1"/>
    <col min="10242" max="10242" width="14.85546875" style="1" customWidth="1"/>
    <col min="10243" max="10243" width="16.85546875" style="1" customWidth="1"/>
    <col min="10244" max="10244" width="10" style="1" customWidth="1"/>
    <col min="10245" max="10246" width="9.28515625" style="1" bestFit="1" customWidth="1"/>
    <col min="10247" max="10247" width="14.85546875" style="1" customWidth="1"/>
    <col min="10248" max="10248" width="11" style="1" customWidth="1"/>
    <col min="10249" max="10249" width="13.7109375" style="1" customWidth="1"/>
    <col min="10250" max="10250" width="14.28515625" style="1" customWidth="1"/>
    <col min="10251" max="10251" width="12.85546875" style="1" customWidth="1"/>
    <col min="10252" max="10252" width="13.5703125" style="1" customWidth="1"/>
    <col min="10253" max="10253" width="15.140625" style="1" customWidth="1"/>
    <col min="10254" max="10254" width="12.42578125" style="1" customWidth="1"/>
    <col min="10255" max="10255" width="12.5703125" style="1" customWidth="1"/>
    <col min="10256" max="10256" width="9.28515625" style="1" bestFit="1" customWidth="1"/>
    <col min="10257" max="10257" width="9.7109375" style="1" customWidth="1"/>
    <col min="10258" max="10258" width="8.5703125" style="1" customWidth="1"/>
    <col min="10259" max="10259" width="8.42578125" style="1" customWidth="1"/>
    <col min="10260" max="10260" width="10" style="1" customWidth="1"/>
    <col min="10261" max="10261" width="10.140625" style="1" customWidth="1"/>
    <col min="10262" max="10263" width="9.28515625" style="1" bestFit="1" customWidth="1"/>
    <col min="10264" max="10264" width="15.5703125" style="1" customWidth="1"/>
    <col min="10265" max="10265" width="15.28515625" style="1" customWidth="1"/>
    <col min="10266" max="10266" width="13.42578125" style="1" customWidth="1"/>
    <col min="10267" max="10267" width="10.85546875" style="1" customWidth="1"/>
    <col min="10268" max="10495" width="9.140625" style="1"/>
    <col min="10496" max="10496" width="1.140625" style="1" customWidth="1"/>
    <col min="10497" max="10497" width="9.28515625" style="1" bestFit="1" customWidth="1"/>
    <col min="10498" max="10498" width="14.85546875" style="1" customWidth="1"/>
    <col min="10499" max="10499" width="16.85546875" style="1" customWidth="1"/>
    <col min="10500" max="10500" width="10" style="1" customWidth="1"/>
    <col min="10501" max="10502" width="9.28515625" style="1" bestFit="1" customWidth="1"/>
    <col min="10503" max="10503" width="14.85546875" style="1" customWidth="1"/>
    <col min="10504" max="10504" width="11" style="1" customWidth="1"/>
    <col min="10505" max="10505" width="13.7109375" style="1" customWidth="1"/>
    <col min="10506" max="10506" width="14.28515625" style="1" customWidth="1"/>
    <col min="10507" max="10507" width="12.85546875" style="1" customWidth="1"/>
    <col min="10508" max="10508" width="13.5703125" style="1" customWidth="1"/>
    <col min="10509" max="10509" width="15.140625" style="1" customWidth="1"/>
    <col min="10510" max="10510" width="12.42578125" style="1" customWidth="1"/>
    <col min="10511" max="10511" width="12.5703125" style="1" customWidth="1"/>
    <col min="10512" max="10512" width="9.28515625" style="1" bestFit="1" customWidth="1"/>
    <col min="10513" max="10513" width="9.7109375" style="1" customWidth="1"/>
    <col min="10514" max="10514" width="8.5703125" style="1" customWidth="1"/>
    <col min="10515" max="10515" width="8.42578125" style="1" customWidth="1"/>
    <col min="10516" max="10516" width="10" style="1" customWidth="1"/>
    <col min="10517" max="10517" width="10.140625" style="1" customWidth="1"/>
    <col min="10518" max="10519" width="9.28515625" style="1" bestFit="1" customWidth="1"/>
    <col min="10520" max="10520" width="15.5703125" style="1" customWidth="1"/>
    <col min="10521" max="10521" width="15.28515625" style="1" customWidth="1"/>
    <col min="10522" max="10522" width="13.42578125" style="1" customWidth="1"/>
    <col min="10523" max="10523" width="10.85546875" style="1" customWidth="1"/>
    <col min="10524" max="10751" width="9.140625" style="1"/>
    <col min="10752" max="10752" width="1.140625" style="1" customWidth="1"/>
    <col min="10753" max="10753" width="9.28515625" style="1" bestFit="1" customWidth="1"/>
    <col min="10754" max="10754" width="14.85546875" style="1" customWidth="1"/>
    <col min="10755" max="10755" width="16.85546875" style="1" customWidth="1"/>
    <col min="10756" max="10756" width="10" style="1" customWidth="1"/>
    <col min="10757" max="10758" width="9.28515625" style="1" bestFit="1" customWidth="1"/>
    <col min="10759" max="10759" width="14.85546875" style="1" customWidth="1"/>
    <col min="10760" max="10760" width="11" style="1" customWidth="1"/>
    <col min="10761" max="10761" width="13.7109375" style="1" customWidth="1"/>
    <col min="10762" max="10762" width="14.28515625" style="1" customWidth="1"/>
    <col min="10763" max="10763" width="12.85546875" style="1" customWidth="1"/>
    <col min="10764" max="10764" width="13.5703125" style="1" customWidth="1"/>
    <col min="10765" max="10765" width="15.140625" style="1" customWidth="1"/>
    <col min="10766" max="10766" width="12.42578125" style="1" customWidth="1"/>
    <col min="10767" max="10767" width="12.5703125" style="1" customWidth="1"/>
    <col min="10768" max="10768" width="9.28515625" style="1" bestFit="1" customWidth="1"/>
    <col min="10769" max="10769" width="9.7109375" style="1" customWidth="1"/>
    <col min="10770" max="10770" width="8.5703125" style="1" customWidth="1"/>
    <col min="10771" max="10771" width="8.42578125" style="1" customWidth="1"/>
    <col min="10772" max="10772" width="10" style="1" customWidth="1"/>
    <col min="10773" max="10773" width="10.140625" style="1" customWidth="1"/>
    <col min="10774" max="10775" width="9.28515625" style="1" bestFit="1" customWidth="1"/>
    <col min="10776" max="10776" width="15.5703125" style="1" customWidth="1"/>
    <col min="10777" max="10777" width="15.28515625" style="1" customWidth="1"/>
    <col min="10778" max="10778" width="13.42578125" style="1" customWidth="1"/>
    <col min="10779" max="10779" width="10.85546875" style="1" customWidth="1"/>
    <col min="10780" max="11007" width="9.140625" style="1"/>
    <col min="11008" max="11008" width="1.140625" style="1" customWidth="1"/>
    <col min="11009" max="11009" width="9.28515625" style="1" bestFit="1" customWidth="1"/>
    <col min="11010" max="11010" width="14.85546875" style="1" customWidth="1"/>
    <col min="11011" max="11011" width="16.85546875" style="1" customWidth="1"/>
    <col min="11012" max="11012" width="10" style="1" customWidth="1"/>
    <col min="11013" max="11014" width="9.28515625" style="1" bestFit="1" customWidth="1"/>
    <col min="11015" max="11015" width="14.85546875" style="1" customWidth="1"/>
    <col min="11016" max="11016" width="11" style="1" customWidth="1"/>
    <col min="11017" max="11017" width="13.7109375" style="1" customWidth="1"/>
    <col min="11018" max="11018" width="14.28515625" style="1" customWidth="1"/>
    <col min="11019" max="11019" width="12.85546875" style="1" customWidth="1"/>
    <col min="11020" max="11020" width="13.5703125" style="1" customWidth="1"/>
    <col min="11021" max="11021" width="15.140625" style="1" customWidth="1"/>
    <col min="11022" max="11022" width="12.42578125" style="1" customWidth="1"/>
    <col min="11023" max="11023" width="12.5703125" style="1" customWidth="1"/>
    <col min="11024" max="11024" width="9.28515625" style="1" bestFit="1" customWidth="1"/>
    <col min="11025" max="11025" width="9.7109375" style="1" customWidth="1"/>
    <col min="11026" max="11026" width="8.5703125" style="1" customWidth="1"/>
    <col min="11027" max="11027" width="8.42578125" style="1" customWidth="1"/>
    <col min="11028" max="11028" width="10" style="1" customWidth="1"/>
    <col min="11029" max="11029" width="10.140625" style="1" customWidth="1"/>
    <col min="11030" max="11031" width="9.28515625" style="1" bestFit="1" customWidth="1"/>
    <col min="11032" max="11032" width="15.5703125" style="1" customWidth="1"/>
    <col min="11033" max="11033" width="15.28515625" style="1" customWidth="1"/>
    <col min="11034" max="11034" width="13.42578125" style="1" customWidth="1"/>
    <col min="11035" max="11035" width="10.85546875" style="1" customWidth="1"/>
    <col min="11036" max="11263" width="9.140625" style="1"/>
    <col min="11264" max="11264" width="1.140625" style="1" customWidth="1"/>
    <col min="11265" max="11265" width="9.28515625" style="1" bestFit="1" customWidth="1"/>
    <col min="11266" max="11266" width="14.85546875" style="1" customWidth="1"/>
    <col min="11267" max="11267" width="16.85546875" style="1" customWidth="1"/>
    <col min="11268" max="11268" width="10" style="1" customWidth="1"/>
    <col min="11269" max="11270" width="9.28515625" style="1" bestFit="1" customWidth="1"/>
    <col min="11271" max="11271" width="14.85546875" style="1" customWidth="1"/>
    <col min="11272" max="11272" width="11" style="1" customWidth="1"/>
    <col min="11273" max="11273" width="13.7109375" style="1" customWidth="1"/>
    <col min="11274" max="11274" width="14.28515625" style="1" customWidth="1"/>
    <col min="11275" max="11275" width="12.85546875" style="1" customWidth="1"/>
    <col min="11276" max="11276" width="13.5703125" style="1" customWidth="1"/>
    <col min="11277" max="11277" width="15.140625" style="1" customWidth="1"/>
    <col min="11278" max="11278" width="12.42578125" style="1" customWidth="1"/>
    <col min="11279" max="11279" width="12.5703125" style="1" customWidth="1"/>
    <col min="11280" max="11280" width="9.28515625" style="1" bestFit="1" customWidth="1"/>
    <col min="11281" max="11281" width="9.7109375" style="1" customWidth="1"/>
    <col min="11282" max="11282" width="8.5703125" style="1" customWidth="1"/>
    <col min="11283" max="11283" width="8.42578125" style="1" customWidth="1"/>
    <col min="11284" max="11284" width="10" style="1" customWidth="1"/>
    <col min="11285" max="11285" width="10.140625" style="1" customWidth="1"/>
    <col min="11286" max="11287" width="9.28515625" style="1" bestFit="1" customWidth="1"/>
    <col min="11288" max="11288" width="15.5703125" style="1" customWidth="1"/>
    <col min="11289" max="11289" width="15.28515625" style="1" customWidth="1"/>
    <col min="11290" max="11290" width="13.42578125" style="1" customWidth="1"/>
    <col min="11291" max="11291" width="10.85546875" style="1" customWidth="1"/>
    <col min="11292" max="11519" width="9.140625" style="1"/>
    <col min="11520" max="11520" width="1.140625" style="1" customWidth="1"/>
    <col min="11521" max="11521" width="9.28515625" style="1" bestFit="1" customWidth="1"/>
    <col min="11522" max="11522" width="14.85546875" style="1" customWidth="1"/>
    <col min="11523" max="11523" width="16.85546875" style="1" customWidth="1"/>
    <col min="11524" max="11524" width="10" style="1" customWidth="1"/>
    <col min="11525" max="11526" width="9.28515625" style="1" bestFit="1" customWidth="1"/>
    <col min="11527" max="11527" width="14.85546875" style="1" customWidth="1"/>
    <col min="11528" max="11528" width="11" style="1" customWidth="1"/>
    <col min="11529" max="11529" width="13.7109375" style="1" customWidth="1"/>
    <col min="11530" max="11530" width="14.28515625" style="1" customWidth="1"/>
    <col min="11531" max="11531" width="12.85546875" style="1" customWidth="1"/>
    <col min="11532" max="11532" width="13.5703125" style="1" customWidth="1"/>
    <col min="11533" max="11533" width="15.140625" style="1" customWidth="1"/>
    <col min="11534" max="11534" width="12.42578125" style="1" customWidth="1"/>
    <col min="11535" max="11535" width="12.5703125" style="1" customWidth="1"/>
    <col min="11536" max="11536" width="9.28515625" style="1" bestFit="1" customWidth="1"/>
    <col min="11537" max="11537" width="9.7109375" style="1" customWidth="1"/>
    <col min="11538" max="11538" width="8.5703125" style="1" customWidth="1"/>
    <col min="11539" max="11539" width="8.42578125" style="1" customWidth="1"/>
    <col min="11540" max="11540" width="10" style="1" customWidth="1"/>
    <col min="11541" max="11541" width="10.140625" style="1" customWidth="1"/>
    <col min="11542" max="11543" width="9.28515625" style="1" bestFit="1" customWidth="1"/>
    <col min="11544" max="11544" width="15.5703125" style="1" customWidth="1"/>
    <col min="11545" max="11545" width="15.28515625" style="1" customWidth="1"/>
    <col min="11546" max="11546" width="13.42578125" style="1" customWidth="1"/>
    <col min="11547" max="11547" width="10.85546875" style="1" customWidth="1"/>
    <col min="11548" max="11775" width="9.140625" style="1"/>
    <col min="11776" max="11776" width="1.140625" style="1" customWidth="1"/>
    <col min="11777" max="11777" width="9.28515625" style="1" bestFit="1" customWidth="1"/>
    <col min="11778" max="11778" width="14.85546875" style="1" customWidth="1"/>
    <col min="11779" max="11779" width="16.85546875" style="1" customWidth="1"/>
    <col min="11780" max="11780" width="10" style="1" customWidth="1"/>
    <col min="11781" max="11782" width="9.28515625" style="1" bestFit="1" customWidth="1"/>
    <col min="11783" max="11783" width="14.85546875" style="1" customWidth="1"/>
    <col min="11784" max="11784" width="11" style="1" customWidth="1"/>
    <col min="11785" max="11785" width="13.7109375" style="1" customWidth="1"/>
    <col min="11786" max="11786" width="14.28515625" style="1" customWidth="1"/>
    <col min="11787" max="11787" width="12.85546875" style="1" customWidth="1"/>
    <col min="11788" max="11788" width="13.5703125" style="1" customWidth="1"/>
    <col min="11789" max="11789" width="15.140625" style="1" customWidth="1"/>
    <col min="11790" max="11790" width="12.42578125" style="1" customWidth="1"/>
    <col min="11791" max="11791" width="12.5703125" style="1" customWidth="1"/>
    <col min="11792" max="11792" width="9.28515625" style="1" bestFit="1" customWidth="1"/>
    <col min="11793" max="11793" width="9.7109375" style="1" customWidth="1"/>
    <col min="11794" max="11794" width="8.5703125" style="1" customWidth="1"/>
    <col min="11795" max="11795" width="8.42578125" style="1" customWidth="1"/>
    <col min="11796" max="11796" width="10" style="1" customWidth="1"/>
    <col min="11797" max="11797" width="10.140625" style="1" customWidth="1"/>
    <col min="11798" max="11799" width="9.28515625" style="1" bestFit="1" customWidth="1"/>
    <col min="11800" max="11800" width="15.5703125" style="1" customWidth="1"/>
    <col min="11801" max="11801" width="15.28515625" style="1" customWidth="1"/>
    <col min="11802" max="11802" width="13.42578125" style="1" customWidth="1"/>
    <col min="11803" max="11803" width="10.85546875" style="1" customWidth="1"/>
    <col min="11804" max="12031" width="9.140625" style="1"/>
    <col min="12032" max="12032" width="1.140625" style="1" customWidth="1"/>
    <col min="12033" max="12033" width="9.28515625" style="1" bestFit="1" customWidth="1"/>
    <col min="12034" max="12034" width="14.85546875" style="1" customWidth="1"/>
    <col min="12035" max="12035" width="16.85546875" style="1" customWidth="1"/>
    <col min="12036" max="12036" width="10" style="1" customWidth="1"/>
    <col min="12037" max="12038" width="9.28515625" style="1" bestFit="1" customWidth="1"/>
    <col min="12039" max="12039" width="14.85546875" style="1" customWidth="1"/>
    <col min="12040" max="12040" width="11" style="1" customWidth="1"/>
    <col min="12041" max="12041" width="13.7109375" style="1" customWidth="1"/>
    <col min="12042" max="12042" width="14.28515625" style="1" customWidth="1"/>
    <col min="12043" max="12043" width="12.85546875" style="1" customWidth="1"/>
    <col min="12044" max="12044" width="13.5703125" style="1" customWidth="1"/>
    <col min="12045" max="12045" width="15.140625" style="1" customWidth="1"/>
    <col min="12046" max="12046" width="12.42578125" style="1" customWidth="1"/>
    <col min="12047" max="12047" width="12.5703125" style="1" customWidth="1"/>
    <col min="12048" max="12048" width="9.28515625" style="1" bestFit="1" customWidth="1"/>
    <col min="12049" max="12049" width="9.7109375" style="1" customWidth="1"/>
    <col min="12050" max="12050" width="8.5703125" style="1" customWidth="1"/>
    <col min="12051" max="12051" width="8.42578125" style="1" customWidth="1"/>
    <col min="12052" max="12052" width="10" style="1" customWidth="1"/>
    <col min="12053" max="12053" width="10.140625" style="1" customWidth="1"/>
    <col min="12054" max="12055" width="9.28515625" style="1" bestFit="1" customWidth="1"/>
    <col min="12056" max="12056" width="15.5703125" style="1" customWidth="1"/>
    <col min="12057" max="12057" width="15.28515625" style="1" customWidth="1"/>
    <col min="12058" max="12058" width="13.42578125" style="1" customWidth="1"/>
    <col min="12059" max="12059" width="10.85546875" style="1" customWidth="1"/>
    <col min="12060" max="12287" width="9.140625" style="1"/>
    <col min="12288" max="12288" width="1.140625" style="1" customWidth="1"/>
    <col min="12289" max="12289" width="9.28515625" style="1" bestFit="1" customWidth="1"/>
    <col min="12290" max="12290" width="14.85546875" style="1" customWidth="1"/>
    <col min="12291" max="12291" width="16.85546875" style="1" customWidth="1"/>
    <col min="12292" max="12292" width="10" style="1" customWidth="1"/>
    <col min="12293" max="12294" width="9.28515625" style="1" bestFit="1" customWidth="1"/>
    <col min="12295" max="12295" width="14.85546875" style="1" customWidth="1"/>
    <col min="12296" max="12296" width="11" style="1" customWidth="1"/>
    <col min="12297" max="12297" width="13.7109375" style="1" customWidth="1"/>
    <col min="12298" max="12298" width="14.28515625" style="1" customWidth="1"/>
    <col min="12299" max="12299" width="12.85546875" style="1" customWidth="1"/>
    <col min="12300" max="12300" width="13.5703125" style="1" customWidth="1"/>
    <col min="12301" max="12301" width="15.140625" style="1" customWidth="1"/>
    <col min="12302" max="12302" width="12.42578125" style="1" customWidth="1"/>
    <col min="12303" max="12303" width="12.5703125" style="1" customWidth="1"/>
    <col min="12304" max="12304" width="9.28515625" style="1" bestFit="1" customWidth="1"/>
    <col min="12305" max="12305" width="9.7109375" style="1" customWidth="1"/>
    <col min="12306" max="12306" width="8.5703125" style="1" customWidth="1"/>
    <col min="12307" max="12307" width="8.42578125" style="1" customWidth="1"/>
    <col min="12308" max="12308" width="10" style="1" customWidth="1"/>
    <col min="12309" max="12309" width="10.140625" style="1" customWidth="1"/>
    <col min="12310" max="12311" width="9.28515625" style="1" bestFit="1" customWidth="1"/>
    <col min="12312" max="12312" width="15.5703125" style="1" customWidth="1"/>
    <col min="12313" max="12313" width="15.28515625" style="1" customWidth="1"/>
    <col min="12314" max="12314" width="13.42578125" style="1" customWidth="1"/>
    <col min="12315" max="12315" width="10.85546875" style="1" customWidth="1"/>
    <col min="12316" max="12543" width="9.140625" style="1"/>
    <col min="12544" max="12544" width="1.140625" style="1" customWidth="1"/>
    <col min="12545" max="12545" width="9.28515625" style="1" bestFit="1" customWidth="1"/>
    <col min="12546" max="12546" width="14.85546875" style="1" customWidth="1"/>
    <col min="12547" max="12547" width="16.85546875" style="1" customWidth="1"/>
    <col min="12548" max="12548" width="10" style="1" customWidth="1"/>
    <col min="12549" max="12550" width="9.28515625" style="1" bestFit="1" customWidth="1"/>
    <col min="12551" max="12551" width="14.85546875" style="1" customWidth="1"/>
    <col min="12552" max="12552" width="11" style="1" customWidth="1"/>
    <col min="12553" max="12553" width="13.7109375" style="1" customWidth="1"/>
    <col min="12554" max="12554" width="14.28515625" style="1" customWidth="1"/>
    <col min="12555" max="12555" width="12.85546875" style="1" customWidth="1"/>
    <col min="12556" max="12556" width="13.5703125" style="1" customWidth="1"/>
    <col min="12557" max="12557" width="15.140625" style="1" customWidth="1"/>
    <col min="12558" max="12558" width="12.42578125" style="1" customWidth="1"/>
    <col min="12559" max="12559" width="12.5703125" style="1" customWidth="1"/>
    <col min="12560" max="12560" width="9.28515625" style="1" bestFit="1" customWidth="1"/>
    <col min="12561" max="12561" width="9.7109375" style="1" customWidth="1"/>
    <col min="12562" max="12562" width="8.5703125" style="1" customWidth="1"/>
    <col min="12563" max="12563" width="8.42578125" style="1" customWidth="1"/>
    <col min="12564" max="12564" width="10" style="1" customWidth="1"/>
    <col min="12565" max="12565" width="10.140625" style="1" customWidth="1"/>
    <col min="12566" max="12567" width="9.28515625" style="1" bestFit="1" customWidth="1"/>
    <col min="12568" max="12568" width="15.5703125" style="1" customWidth="1"/>
    <col min="12569" max="12569" width="15.28515625" style="1" customWidth="1"/>
    <col min="12570" max="12570" width="13.42578125" style="1" customWidth="1"/>
    <col min="12571" max="12571" width="10.85546875" style="1" customWidth="1"/>
    <col min="12572" max="12799" width="9.140625" style="1"/>
    <col min="12800" max="12800" width="1.140625" style="1" customWidth="1"/>
    <col min="12801" max="12801" width="9.28515625" style="1" bestFit="1" customWidth="1"/>
    <col min="12802" max="12802" width="14.85546875" style="1" customWidth="1"/>
    <col min="12803" max="12803" width="16.85546875" style="1" customWidth="1"/>
    <col min="12804" max="12804" width="10" style="1" customWidth="1"/>
    <col min="12805" max="12806" width="9.28515625" style="1" bestFit="1" customWidth="1"/>
    <col min="12807" max="12807" width="14.85546875" style="1" customWidth="1"/>
    <col min="12808" max="12808" width="11" style="1" customWidth="1"/>
    <col min="12809" max="12809" width="13.7109375" style="1" customWidth="1"/>
    <col min="12810" max="12810" width="14.28515625" style="1" customWidth="1"/>
    <col min="12811" max="12811" width="12.85546875" style="1" customWidth="1"/>
    <col min="12812" max="12812" width="13.5703125" style="1" customWidth="1"/>
    <col min="12813" max="12813" width="15.140625" style="1" customWidth="1"/>
    <col min="12814" max="12814" width="12.42578125" style="1" customWidth="1"/>
    <col min="12815" max="12815" width="12.5703125" style="1" customWidth="1"/>
    <col min="12816" max="12816" width="9.28515625" style="1" bestFit="1" customWidth="1"/>
    <col min="12817" max="12817" width="9.7109375" style="1" customWidth="1"/>
    <col min="12818" max="12818" width="8.5703125" style="1" customWidth="1"/>
    <col min="12819" max="12819" width="8.42578125" style="1" customWidth="1"/>
    <col min="12820" max="12820" width="10" style="1" customWidth="1"/>
    <col min="12821" max="12821" width="10.140625" style="1" customWidth="1"/>
    <col min="12822" max="12823" width="9.28515625" style="1" bestFit="1" customWidth="1"/>
    <col min="12824" max="12824" width="15.5703125" style="1" customWidth="1"/>
    <col min="12825" max="12825" width="15.28515625" style="1" customWidth="1"/>
    <col min="12826" max="12826" width="13.42578125" style="1" customWidth="1"/>
    <col min="12827" max="12827" width="10.85546875" style="1" customWidth="1"/>
    <col min="12828" max="13055" width="9.140625" style="1"/>
    <col min="13056" max="13056" width="1.140625" style="1" customWidth="1"/>
    <col min="13057" max="13057" width="9.28515625" style="1" bestFit="1" customWidth="1"/>
    <col min="13058" max="13058" width="14.85546875" style="1" customWidth="1"/>
    <col min="13059" max="13059" width="16.85546875" style="1" customWidth="1"/>
    <col min="13060" max="13060" width="10" style="1" customWidth="1"/>
    <col min="13061" max="13062" width="9.28515625" style="1" bestFit="1" customWidth="1"/>
    <col min="13063" max="13063" width="14.85546875" style="1" customWidth="1"/>
    <col min="13064" max="13064" width="11" style="1" customWidth="1"/>
    <col min="13065" max="13065" width="13.7109375" style="1" customWidth="1"/>
    <col min="13066" max="13066" width="14.28515625" style="1" customWidth="1"/>
    <col min="13067" max="13067" width="12.85546875" style="1" customWidth="1"/>
    <col min="13068" max="13068" width="13.5703125" style="1" customWidth="1"/>
    <col min="13069" max="13069" width="15.140625" style="1" customWidth="1"/>
    <col min="13070" max="13070" width="12.42578125" style="1" customWidth="1"/>
    <col min="13071" max="13071" width="12.5703125" style="1" customWidth="1"/>
    <col min="13072" max="13072" width="9.28515625" style="1" bestFit="1" customWidth="1"/>
    <col min="13073" max="13073" width="9.7109375" style="1" customWidth="1"/>
    <col min="13074" max="13074" width="8.5703125" style="1" customWidth="1"/>
    <col min="13075" max="13075" width="8.42578125" style="1" customWidth="1"/>
    <col min="13076" max="13076" width="10" style="1" customWidth="1"/>
    <col min="13077" max="13077" width="10.140625" style="1" customWidth="1"/>
    <col min="13078" max="13079" width="9.28515625" style="1" bestFit="1" customWidth="1"/>
    <col min="13080" max="13080" width="15.5703125" style="1" customWidth="1"/>
    <col min="13081" max="13081" width="15.28515625" style="1" customWidth="1"/>
    <col min="13082" max="13082" width="13.42578125" style="1" customWidth="1"/>
    <col min="13083" max="13083" width="10.85546875" style="1" customWidth="1"/>
    <col min="13084" max="13311" width="9.140625" style="1"/>
    <col min="13312" max="13312" width="1.140625" style="1" customWidth="1"/>
    <col min="13313" max="13313" width="9.28515625" style="1" bestFit="1" customWidth="1"/>
    <col min="13314" max="13314" width="14.85546875" style="1" customWidth="1"/>
    <col min="13315" max="13315" width="16.85546875" style="1" customWidth="1"/>
    <col min="13316" max="13316" width="10" style="1" customWidth="1"/>
    <col min="13317" max="13318" width="9.28515625" style="1" bestFit="1" customWidth="1"/>
    <col min="13319" max="13319" width="14.85546875" style="1" customWidth="1"/>
    <col min="13320" max="13320" width="11" style="1" customWidth="1"/>
    <col min="13321" max="13321" width="13.7109375" style="1" customWidth="1"/>
    <col min="13322" max="13322" width="14.28515625" style="1" customWidth="1"/>
    <col min="13323" max="13323" width="12.85546875" style="1" customWidth="1"/>
    <col min="13324" max="13324" width="13.5703125" style="1" customWidth="1"/>
    <col min="13325" max="13325" width="15.140625" style="1" customWidth="1"/>
    <col min="13326" max="13326" width="12.42578125" style="1" customWidth="1"/>
    <col min="13327" max="13327" width="12.5703125" style="1" customWidth="1"/>
    <col min="13328" max="13328" width="9.28515625" style="1" bestFit="1" customWidth="1"/>
    <col min="13329" max="13329" width="9.7109375" style="1" customWidth="1"/>
    <col min="13330" max="13330" width="8.5703125" style="1" customWidth="1"/>
    <col min="13331" max="13331" width="8.42578125" style="1" customWidth="1"/>
    <col min="13332" max="13332" width="10" style="1" customWidth="1"/>
    <col min="13333" max="13333" width="10.140625" style="1" customWidth="1"/>
    <col min="13334" max="13335" width="9.28515625" style="1" bestFit="1" customWidth="1"/>
    <col min="13336" max="13336" width="15.5703125" style="1" customWidth="1"/>
    <col min="13337" max="13337" width="15.28515625" style="1" customWidth="1"/>
    <col min="13338" max="13338" width="13.42578125" style="1" customWidth="1"/>
    <col min="13339" max="13339" width="10.85546875" style="1" customWidth="1"/>
    <col min="13340" max="13567" width="9.140625" style="1"/>
    <col min="13568" max="13568" width="1.140625" style="1" customWidth="1"/>
    <col min="13569" max="13569" width="9.28515625" style="1" bestFit="1" customWidth="1"/>
    <col min="13570" max="13570" width="14.85546875" style="1" customWidth="1"/>
    <col min="13571" max="13571" width="16.85546875" style="1" customWidth="1"/>
    <col min="13572" max="13572" width="10" style="1" customWidth="1"/>
    <col min="13573" max="13574" width="9.28515625" style="1" bestFit="1" customWidth="1"/>
    <col min="13575" max="13575" width="14.85546875" style="1" customWidth="1"/>
    <col min="13576" max="13576" width="11" style="1" customWidth="1"/>
    <col min="13577" max="13577" width="13.7109375" style="1" customWidth="1"/>
    <col min="13578" max="13578" width="14.28515625" style="1" customWidth="1"/>
    <col min="13579" max="13579" width="12.85546875" style="1" customWidth="1"/>
    <col min="13580" max="13580" width="13.5703125" style="1" customWidth="1"/>
    <col min="13581" max="13581" width="15.140625" style="1" customWidth="1"/>
    <col min="13582" max="13582" width="12.42578125" style="1" customWidth="1"/>
    <col min="13583" max="13583" width="12.5703125" style="1" customWidth="1"/>
    <col min="13584" max="13584" width="9.28515625" style="1" bestFit="1" customWidth="1"/>
    <col min="13585" max="13585" width="9.7109375" style="1" customWidth="1"/>
    <col min="13586" max="13586" width="8.5703125" style="1" customWidth="1"/>
    <col min="13587" max="13587" width="8.42578125" style="1" customWidth="1"/>
    <col min="13588" max="13588" width="10" style="1" customWidth="1"/>
    <col min="13589" max="13589" width="10.140625" style="1" customWidth="1"/>
    <col min="13590" max="13591" width="9.28515625" style="1" bestFit="1" customWidth="1"/>
    <col min="13592" max="13592" width="15.5703125" style="1" customWidth="1"/>
    <col min="13593" max="13593" width="15.28515625" style="1" customWidth="1"/>
    <col min="13594" max="13594" width="13.42578125" style="1" customWidth="1"/>
    <col min="13595" max="13595" width="10.85546875" style="1" customWidth="1"/>
    <col min="13596" max="13823" width="9.140625" style="1"/>
    <col min="13824" max="13824" width="1.140625" style="1" customWidth="1"/>
    <col min="13825" max="13825" width="9.28515625" style="1" bestFit="1" customWidth="1"/>
    <col min="13826" max="13826" width="14.85546875" style="1" customWidth="1"/>
    <col min="13827" max="13827" width="16.85546875" style="1" customWidth="1"/>
    <col min="13828" max="13828" width="10" style="1" customWidth="1"/>
    <col min="13829" max="13830" width="9.28515625" style="1" bestFit="1" customWidth="1"/>
    <col min="13831" max="13831" width="14.85546875" style="1" customWidth="1"/>
    <col min="13832" max="13832" width="11" style="1" customWidth="1"/>
    <col min="13833" max="13833" width="13.7109375" style="1" customWidth="1"/>
    <col min="13834" max="13834" width="14.28515625" style="1" customWidth="1"/>
    <col min="13835" max="13835" width="12.85546875" style="1" customWidth="1"/>
    <col min="13836" max="13836" width="13.5703125" style="1" customWidth="1"/>
    <col min="13837" max="13837" width="15.140625" style="1" customWidth="1"/>
    <col min="13838" max="13838" width="12.42578125" style="1" customWidth="1"/>
    <col min="13839" max="13839" width="12.5703125" style="1" customWidth="1"/>
    <col min="13840" max="13840" width="9.28515625" style="1" bestFit="1" customWidth="1"/>
    <col min="13841" max="13841" width="9.7109375" style="1" customWidth="1"/>
    <col min="13842" max="13842" width="8.5703125" style="1" customWidth="1"/>
    <col min="13843" max="13843" width="8.42578125" style="1" customWidth="1"/>
    <col min="13844" max="13844" width="10" style="1" customWidth="1"/>
    <col min="13845" max="13845" width="10.140625" style="1" customWidth="1"/>
    <col min="13846" max="13847" width="9.28515625" style="1" bestFit="1" customWidth="1"/>
    <col min="13848" max="13848" width="15.5703125" style="1" customWidth="1"/>
    <col min="13849" max="13849" width="15.28515625" style="1" customWidth="1"/>
    <col min="13850" max="13850" width="13.42578125" style="1" customWidth="1"/>
    <col min="13851" max="13851" width="10.85546875" style="1" customWidth="1"/>
    <col min="13852" max="14079" width="9.140625" style="1"/>
    <col min="14080" max="14080" width="1.140625" style="1" customWidth="1"/>
    <col min="14081" max="14081" width="9.28515625" style="1" bestFit="1" customWidth="1"/>
    <col min="14082" max="14082" width="14.85546875" style="1" customWidth="1"/>
    <col min="14083" max="14083" width="16.85546875" style="1" customWidth="1"/>
    <col min="14084" max="14084" width="10" style="1" customWidth="1"/>
    <col min="14085" max="14086" width="9.28515625" style="1" bestFit="1" customWidth="1"/>
    <col min="14087" max="14087" width="14.85546875" style="1" customWidth="1"/>
    <col min="14088" max="14088" width="11" style="1" customWidth="1"/>
    <col min="14089" max="14089" width="13.7109375" style="1" customWidth="1"/>
    <col min="14090" max="14090" width="14.28515625" style="1" customWidth="1"/>
    <col min="14091" max="14091" width="12.85546875" style="1" customWidth="1"/>
    <col min="14092" max="14092" width="13.5703125" style="1" customWidth="1"/>
    <col min="14093" max="14093" width="15.140625" style="1" customWidth="1"/>
    <col min="14094" max="14094" width="12.42578125" style="1" customWidth="1"/>
    <col min="14095" max="14095" width="12.5703125" style="1" customWidth="1"/>
    <col min="14096" max="14096" width="9.28515625" style="1" bestFit="1" customWidth="1"/>
    <col min="14097" max="14097" width="9.7109375" style="1" customWidth="1"/>
    <col min="14098" max="14098" width="8.5703125" style="1" customWidth="1"/>
    <col min="14099" max="14099" width="8.42578125" style="1" customWidth="1"/>
    <col min="14100" max="14100" width="10" style="1" customWidth="1"/>
    <col min="14101" max="14101" width="10.140625" style="1" customWidth="1"/>
    <col min="14102" max="14103" width="9.28515625" style="1" bestFit="1" customWidth="1"/>
    <col min="14104" max="14104" width="15.5703125" style="1" customWidth="1"/>
    <col min="14105" max="14105" width="15.28515625" style="1" customWidth="1"/>
    <col min="14106" max="14106" width="13.42578125" style="1" customWidth="1"/>
    <col min="14107" max="14107" width="10.85546875" style="1" customWidth="1"/>
    <col min="14108" max="14335" width="9.140625" style="1"/>
    <col min="14336" max="14336" width="1.140625" style="1" customWidth="1"/>
    <col min="14337" max="14337" width="9.28515625" style="1" bestFit="1" customWidth="1"/>
    <col min="14338" max="14338" width="14.85546875" style="1" customWidth="1"/>
    <col min="14339" max="14339" width="16.85546875" style="1" customWidth="1"/>
    <col min="14340" max="14340" width="10" style="1" customWidth="1"/>
    <col min="14341" max="14342" width="9.28515625" style="1" bestFit="1" customWidth="1"/>
    <col min="14343" max="14343" width="14.85546875" style="1" customWidth="1"/>
    <col min="14344" max="14344" width="11" style="1" customWidth="1"/>
    <col min="14345" max="14345" width="13.7109375" style="1" customWidth="1"/>
    <col min="14346" max="14346" width="14.28515625" style="1" customWidth="1"/>
    <col min="14347" max="14347" width="12.85546875" style="1" customWidth="1"/>
    <col min="14348" max="14348" width="13.5703125" style="1" customWidth="1"/>
    <col min="14349" max="14349" width="15.140625" style="1" customWidth="1"/>
    <col min="14350" max="14350" width="12.42578125" style="1" customWidth="1"/>
    <col min="14351" max="14351" width="12.5703125" style="1" customWidth="1"/>
    <col min="14352" max="14352" width="9.28515625" style="1" bestFit="1" customWidth="1"/>
    <col min="14353" max="14353" width="9.7109375" style="1" customWidth="1"/>
    <col min="14354" max="14354" width="8.5703125" style="1" customWidth="1"/>
    <col min="14355" max="14355" width="8.42578125" style="1" customWidth="1"/>
    <col min="14356" max="14356" width="10" style="1" customWidth="1"/>
    <col min="14357" max="14357" width="10.140625" style="1" customWidth="1"/>
    <col min="14358" max="14359" width="9.28515625" style="1" bestFit="1" customWidth="1"/>
    <col min="14360" max="14360" width="15.5703125" style="1" customWidth="1"/>
    <col min="14361" max="14361" width="15.28515625" style="1" customWidth="1"/>
    <col min="14362" max="14362" width="13.42578125" style="1" customWidth="1"/>
    <col min="14363" max="14363" width="10.85546875" style="1" customWidth="1"/>
    <col min="14364" max="14591" width="9.140625" style="1"/>
    <col min="14592" max="14592" width="1.140625" style="1" customWidth="1"/>
    <col min="14593" max="14593" width="9.28515625" style="1" bestFit="1" customWidth="1"/>
    <col min="14594" max="14594" width="14.85546875" style="1" customWidth="1"/>
    <col min="14595" max="14595" width="16.85546875" style="1" customWidth="1"/>
    <col min="14596" max="14596" width="10" style="1" customWidth="1"/>
    <col min="14597" max="14598" width="9.28515625" style="1" bestFit="1" customWidth="1"/>
    <col min="14599" max="14599" width="14.85546875" style="1" customWidth="1"/>
    <col min="14600" max="14600" width="11" style="1" customWidth="1"/>
    <col min="14601" max="14601" width="13.7109375" style="1" customWidth="1"/>
    <col min="14602" max="14602" width="14.28515625" style="1" customWidth="1"/>
    <col min="14603" max="14603" width="12.85546875" style="1" customWidth="1"/>
    <col min="14604" max="14604" width="13.5703125" style="1" customWidth="1"/>
    <col min="14605" max="14605" width="15.140625" style="1" customWidth="1"/>
    <col min="14606" max="14606" width="12.42578125" style="1" customWidth="1"/>
    <col min="14607" max="14607" width="12.5703125" style="1" customWidth="1"/>
    <col min="14608" max="14608" width="9.28515625" style="1" bestFit="1" customWidth="1"/>
    <col min="14609" max="14609" width="9.7109375" style="1" customWidth="1"/>
    <col min="14610" max="14610" width="8.5703125" style="1" customWidth="1"/>
    <col min="14611" max="14611" width="8.42578125" style="1" customWidth="1"/>
    <col min="14612" max="14612" width="10" style="1" customWidth="1"/>
    <col min="14613" max="14613" width="10.140625" style="1" customWidth="1"/>
    <col min="14614" max="14615" width="9.28515625" style="1" bestFit="1" customWidth="1"/>
    <col min="14616" max="14616" width="15.5703125" style="1" customWidth="1"/>
    <col min="14617" max="14617" width="15.28515625" style="1" customWidth="1"/>
    <col min="14618" max="14618" width="13.42578125" style="1" customWidth="1"/>
    <col min="14619" max="14619" width="10.85546875" style="1" customWidth="1"/>
    <col min="14620" max="14847" width="9.140625" style="1"/>
    <col min="14848" max="14848" width="1.140625" style="1" customWidth="1"/>
    <col min="14849" max="14849" width="9.28515625" style="1" bestFit="1" customWidth="1"/>
    <col min="14850" max="14850" width="14.85546875" style="1" customWidth="1"/>
    <col min="14851" max="14851" width="16.85546875" style="1" customWidth="1"/>
    <col min="14852" max="14852" width="10" style="1" customWidth="1"/>
    <col min="14853" max="14854" width="9.28515625" style="1" bestFit="1" customWidth="1"/>
    <col min="14855" max="14855" width="14.85546875" style="1" customWidth="1"/>
    <col min="14856" max="14856" width="11" style="1" customWidth="1"/>
    <col min="14857" max="14857" width="13.7109375" style="1" customWidth="1"/>
    <col min="14858" max="14858" width="14.28515625" style="1" customWidth="1"/>
    <col min="14859" max="14859" width="12.85546875" style="1" customWidth="1"/>
    <col min="14860" max="14860" width="13.5703125" style="1" customWidth="1"/>
    <col min="14861" max="14861" width="15.140625" style="1" customWidth="1"/>
    <col min="14862" max="14862" width="12.42578125" style="1" customWidth="1"/>
    <col min="14863" max="14863" width="12.5703125" style="1" customWidth="1"/>
    <col min="14864" max="14864" width="9.28515625" style="1" bestFit="1" customWidth="1"/>
    <col min="14865" max="14865" width="9.7109375" style="1" customWidth="1"/>
    <col min="14866" max="14866" width="8.5703125" style="1" customWidth="1"/>
    <col min="14867" max="14867" width="8.42578125" style="1" customWidth="1"/>
    <col min="14868" max="14868" width="10" style="1" customWidth="1"/>
    <col min="14869" max="14869" width="10.140625" style="1" customWidth="1"/>
    <col min="14870" max="14871" width="9.28515625" style="1" bestFit="1" customWidth="1"/>
    <col min="14872" max="14872" width="15.5703125" style="1" customWidth="1"/>
    <col min="14873" max="14873" width="15.28515625" style="1" customWidth="1"/>
    <col min="14874" max="14874" width="13.42578125" style="1" customWidth="1"/>
    <col min="14875" max="14875" width="10.85546875" style="1" customWidth="1"/>
    <col min="14876" max="15103" width="9.140625" style="1"/>
    <col min="15104" max="15104" width="1.140625" style="1" customWidth="1"/>
    <col min="15105" max="15105" width="9.28515625" style="1" bestFit="1" customWidth="1"/>
    <col min="15106" max="15106" width="14.85546875" style="1" customWidth="1"/>
    <col min="15107" max="15107" width="16.85546875" style="1" customWidth="1"/>
    <col min="15108" max="15108" width="10" style="1" customWidth="1"/>
    <col min="15109" max="15110" width="9.28515625" style="1" bestFit="1" customWidth="1"/>
    <col min="15111" max="15111" width="14.85546875" style="1" customWidth="1"/>
    <col min="15112" max="15112" width="11" style="1" customWidth="1"/>
    <col min="15113" max="15113" width="13.7109375" style="1" customWidth="1"/>
    <col min="15114" max="15114" width="14.28515625" style="1" customWidth="1"/>
    <col min="15115" max="15115" width="12.85546875" style="1" customWidth="1"/>
    <col min="15116" max="15116" width="13.5703125" style="1" customWidth="1"/>
    <col min="15117" max="15117" width="15.140625" style="1" customWidth="1"/>
    <col min="15118" max="15118" width="12.42578125" style="1" customWidth="1"/>
    <col min="15119" max="15119" width="12.5703125" style="1" customWidth="1"/>
    <col min="15120" max="15120" width="9.28515625" style="1" bestFit="1" customWidth="1"/>
    <col min="15121" max="15121" width="9.7109375" style="1" customWidth="1"/>
    <col min="15122" max="15122" width="8.5703125" style="1" customWidth="1"/>
    <col min="15123" max="15123" width="8.42578125" style="1" customWidth="1"/>
    <col min="15124" max="15124" width="10" style="1" customWidth="1"/>
    <col min="15125" max="15125" width="10.140625" style="1" customWidth="1"/>
    <col min="15126" max="15127" width="9.28515625" style="1" bestFit="1" customWidth="1"/>
    <col min="15128" max="15128" width="15.5703125" style="1" customWidth="1"/>
    <col min="15129" max="15129" width="15.28515625" style="1" customWidth="1"/>
    <col min="15130" max="15130" width="13.42578125" style="1" customWidth="1"/>
    <col min="15131" max="15131" width="10.85546875" style="1" customWidth="1"/>
    <col min="15132" max="15359" width="9.140625" style="1"/>
    <col min="15360" max="15360" width="1.140625" style="1" customWidth="1"/>
    <col min="15361" max="15361" width="9.28515625" style="1" bestFit="1" customWidth="1"/>
    <col min="15362" max="15362" width="14.85546875" style="1" customWidth="1"/>
    <col min="15363" max="15363" width="16.85546875" style="1" customWidth="1"/>
    <col min="15364" max="15364" width="10" style="1" customWidth="1"/>
    <col min="15365" max="15366" width="9.28515625" style="1" bestFit="1" customWidth="1"/>
    <col min="15367" max="15367" width="14.85546875" style="1" customWidth="1"/>
    <col min="15368" max="15368" width="11" style="1" customWidth="1"/>
    <col min="15369" max="15369" width="13.7109375" style="1" customWidth="1"/>
    <col min="15370" max="15370" width="14.28515625" style="1" customWidth="1"/>
    <col min="15371" max="15371" width="12.85546875" style="1" customWidth="1"/>
    <col min="15372" max="15372" width="13.5703125" style="1" customWidth="1"/>
    <col min="15373" max="15373" width="15.140625" style="1" customWidth="1"/>
    <col min="15374" max="15374" width="12.42578125" style="1" customWidth="1"/>
    <col min="15375" max="15375" width="12.5703125" style="1" customWidth="1"/>
    <col min="15376" max="15376" width="9.28515625" style="1" bestFit="1" customWidth="1"/>
    <col min="15377" max="15377" width="9.7109375" style="1" customWidth="1"/>
    <col min="15378" max="15378" width="8.5703125" style="1" customWidth="1"/>
    <col min="15379" max="15379" width="8.42578125" style="1" customWidth="1"/>
    <col min="15380" max="15380" width="10" style="1" customWidth="1"/>
    <col min="15381" max="15381" width="10.140625" style="1" customWidth="1"/>
    <col min="15382" max="15383" width="9.28515625" style="1" bestFit="1" customWidth="1"/>
    <col min="15384" max="15384" width="15.5703125" style="1" customWidth="1"/>
    <col min="15385" max="15385" width="15.28515625" style="1" customWidth="1"/>
    <col min="15386" max="15386" width="13.42578125" style="1" customWidth="1"/>
    <col min="15387" max="15387" width="10.85546875" style="1" customWidth="1"/>
    <col min="15388" max="15615" width="9.140625" style="1"/>
    <col min="15616" max="15616" width="1.140625" style="1" customWidth="1"/>
    <col min="15617" max="15617" width="9.28515625" style="1" bestFit="1" customWidth="1"/>
    <col min="15618" max="15618" width="14.85546875" style="1" customWidth="1"/>
    <col min="15619" max="15619" width="16.85546875" style="1" customWidth="1"/>
    <col min="15620" max="15620" width="10" style="1" customWidth="1"/>
    <col min="15621" max="15622" width="9.28515625" style="1" bestFit="1" customWidth="1"/>
    <col min="15623" max="15623" width="14.85546875" style="1" customWidth="1"/>
    <col min="15624" max="15624" width="11" style="1" customWidth="1"/>
    <col min="15625" max="15625" width="13.7109375" style="1" customWidth="1"/>
    <col min="15626" max="15626" width="14.28515625" style="1" customWidth="1"/>
    <col min="15627" max="15627" width="12.85546875" style="1" customWidth="1"/>
    <col min="15628" max="15628" width="13.5703125" style="1" customWidth="1"/>
    <col min="15629" max="15629" width="15.140625" style="1" customWidth="1"/>
    <col min="15630" max="15630" width="12.42578125" style="1" customWidth="1"/>
    <col min="15631" max="15631" width="12.5703125" style="1" customWidth="1"/>
    <col min="15632" max="15632" width="9.28515625" style="1" bestFit="1" customWidth="1"/>
    <col min="15633" max="15633" width="9.7109375" style="1" customWidth="1"/>
    <col min="15634" max="15634" width="8.5703125" style="1" customWidth="1"/>
    <col min="15635" max="15635" width="8.42578125" style="1" customWidth="1"/>
    <col min="15636" max="15636" width="10" style="1" customWidth="1"/>
    <col min="15637" max="15637" width="10.140625" style="1" customWidth="1"/>
    <col min="15638" max="15639" width="9.28515625" style="1" bestFit="1" customWidth="1"/>
    <col min="15640" max="15640" width="15.5703125" style="1" customWidth="1"/>
    <col min="15641" max="15641" width="15.28515625" style="1" customWidth="1"/>
    <col min="15642" max="15642" width="13.42578125" style="1" customWidth="1"/>
    <col min="15643" max="15643" width="10.85546875" style="1" customWidth="1"/>
    <col min="15644" max="15871" width="9.140625" style="1"/>
    <col min="15872" max="15872" width="1.140625" style="1" customWidth="1"/>
    <col min="15873" max="15873" width="9.28515625" style="1" bestFit="1" customWidth="1"/>
    <col min="15874" max="15874" width="14.85546875" style="1" customWidth="1"/>
    <col min="15875" max="15875" width="16.85546875" style="1" customWidth="1"/>
    <col min="15876" max="15876" width="10" style="1" customWidth="1"/>
    <col min="15877" max="15878" width="9.28515625" style="1" bestFit="1" customWidth="1"/>
    <col min="15879" max="15879" width="14.85546875" style="1" customWidth="1"/>
    <col min="15880" max="15880" width="11" style="1" customWidth="1"/>
    <col min="15881" max="15881" width="13.7109375" style="1" customWidth="1"/>
    <col min="15882" max="15882" width="14.28515625" style="1" customWidth="1"/>
    <col min="15883" max="15883" width="12.85546875" style="1" customWidth="1"/>
    <col min="15884" max="15884" width="13.5703125" style="1" customWidth="1"/>
    <col min="15885" max="15885" width="15.140625" style="1" customWidth="1"/>
    <col min="15886" max="15886" width="12.42578125" style="1" customWidth="1"/>
    <col min="15887" max="15887" width="12.5703125" style="1" customWidth="1"/>
    <col min="15888" max="15888" width="9.28515625" style="1" bestFit="1" customWidth="1"/>
    <col min="15889" max="15889" width="9.7109375" style="1" customWidth="1"/>
    <col min="15890" max="15890" width="8.5703125" style="1" customWidth="1"/>
    <col min="15891" max="15891" width="8.42578125" style="1" customWidth="1"/>
    <col min="15892" max="15892" width="10" style="1" customWidth="1"/>
    <col min="15893" max="15893" width="10.140625" style="1" customWidth="1"/>
    <col min="15894" max="15895" width="9.28515625" style="1" bestFit="1" customWidth="1"/>
    <col min="15896" max="15896" width="15.5703125" style="1" customWidth="1"/>
    <col min="15897" max="15897" width="15.28515625" style="1" customWidth="1"/>
    <col min="15898" max="15898" width="13.42578125" style="1" customWidth="1"/>
    <col min="15899" max="15899" width="10.85546875" style="1" customWidth="1"/>
    <col min="15900" max="16127" width="9.140625" style="1"/>
    <col min="16128" max="16128" width="1.140625" style="1" customWidth="1"/>
    <col min="16129" max="16129" width="9.28515625" style="1" bestFit="1" customWidth="1"/>
    <col min="16130" max="16130" width="14.85546875" style="1" customWidth="1"/>
    <col min="16131" max="16131" width="16.85546875" style="1" customWidth="1"/>
    <col min="16132" max="16132" width="10" style="1" customWidth="1"/>
    <col min="16133" max="16134" width="9.28515625" style="1" bestFit="1" customWidth="1"/>
    <col min="16135" max="16135" width="14.85546875" style="1" customWidth="1"/>
    <col min="16136" max="16136" width="11" style="1" customWidth="1"/>
    <col min="16137" max="16137" width="13.7109375" style="1" customWidth="1"/>
    <col min="16138" max="16138" width="14.28515625" style="1" customWidth="1"/>
    <col min="16139" max="16139" width="12.85546875" style="1" customWidth="1"/>
    <col min="16140" max="16140" width="13.5703125" style="1" customWidth="1"/>
    <col min="16141" max="16141" width="15.140625" style="1" customWidth="1"/>
    <col min="16142" max="16142" width="12.42578125" style="1" customWidth="1"/>
    <col min="16143" max="16143" width="12.5703125" style="1" customWidth="1"/>
    <col min="16144" max="16144" width="9.28515625" style="1" bestFit="1" customWidth="1"/>
    <col min="16145" max="16145" width="9.7109375" style="1" customWidth="1"/>
    <col min="16146" max="16146" width="8.5703125" style="1" customWidth="1"/>
    <col min="16147" max="16147" width="8.42578125" style="1" customWidth="1"/>
    <col min="16148" max="16148" width="10" style="1" customWidth="1"/>
    <col min="16149" max="16149" width="10.140625" style="1" customWidth="1"/>
    <col min="16150" max="16151" width="9.28515625" style="1" bestFit="1" customWidth="1"/>
    <col min="16152" max="16152" width="15.5703125" style="1" customWidth="1"/>
    <col min="16153" max="16153" width="15.28515625" style="1" customWidth="1"/>
    <col min="16154" max="16154" width="13.42578125" style="1" customWidth="1"/>
    <col min="16155" max="16155" width="10.85546875" style="1" customWidth="1"/>
    <col min="16156" max="16384" width="9.140625" style="1"/>
  </cols>
  <sheetData>
    <row r="1" spans="1:27" ht="36.75" customHeight="1" x14ac:dyDescent="0.25">
      <c r="A1" s="162" t="s">
        <v>33</v>
      </c>
      <c r="B1" s="162"/>
      <c r="C1" s="162"/>
      <c r="D1" s="162"/>
      <c r="E1" s="162"/>
      <c r="F1" s="162"/>
      <c r="G1" s="162"/>
      <c r="H1" s="162"/>
      <c r="I1" s="162"/>
      <c r="J1" s="162"/>
      <c r="K1" s="162"/>
      <c r="L1" s="162"/>
      <c r="M1" s="162"/>
      <c r="N1" s="162"/>
      <c r="O1" s="162"/>
      <c r="P1" s="162"/>
      <c r="Q1" s="162"/>
      <c r="R1" s="162"/>
      <c r="S1" s="162"/>
      <c r="T1" s="162"/>
      <c r="U1" s="162"/>
      <c r="V1" s="162"/>
      <c r="W1" s="162"/>
      <c r="X1" s="162"/>
      <c r="Y1" s="162"/>
      <c r="Z1" s="162"/>
      <c r="AA1" s="162"/>
    </row>
    <row r="2" spans="1:27" ht="23.25" customHeight="1" x14ac:dyDescent="0.25">
      <c r="A2" s="3"/>
      <c r="B2" s="2"/>
      <c r="C2" s="2"/>
      <c r="D2" s="2"/>
      <c r="E2" s="2"/>
      <c r="F2" s="2"/>
      <c r="G2" s="2"/>
      <c r="H2" s="2"/>
      <c r="I2" s="2"/>
      <c r="J2" s="2"/>
      <c r="K2" s="2"/>
      <c r="L2" s="28"/>
      <c r="M2" s="2"/>
      <c r="N2" s="2"/>
      <c r="O2" s="2"/>
      <c r="P2" s="2"/>
      <c r="Q2" s="2"/>
      <c r="R2" s="28"/>
      <c r="S2" s="28"/>
      <c r="T2" s="31"/>
      <c r="U2" s="32"/>
      <c r="V2" s="28"/>
      <c r="W2" s="28"/>
      <c r="X2" s="28"/>
      <c r="Y2" s="30"/>
      <c r="Z2" s="163" t="s">
        <v>34</v>
      </c>
      <c r="AA2" s="163"/>
    </row>
    <row r="3" spans="1:27" ht="19.5" customHeight="1" x14ac:dyDescent="0.25">
      <c r="A3" s="164" t="s">
        <v>31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  <c r="S3" s="164"/>
      <c r="T3" s="164"/>
      <c r="U3" s="164"/>
      <c r="V3" s="164"/>
      <c r="W3" s="164"/>
      <c r="X3" s="164"/>
      <c r="Y3" s="164"/>
      <c r="Z3" s="164"/>
      <c r="AA3" s="164"/>
    </row>
    <row r="4" spans="1:27" ht="19.5" customHeight="1" x14ac:dyDescent="0.25">
      <c r="A4" s="165" t="s">
        <v>24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  <c r="M4" s="165"/>
      <c r="N4" s="165"/>
      <c r="O4" s="165"/>
      <c r="P4" s="165"/>
      <c r="Q4" s="165"/>
      <c r="R4" s="165"/>
      <c r="S4" s="165"/>
      <c r="T4" s="165"/>
      <c r="U4" s="165"/>
      <c r="V4" s="165"/>
      <c r="W4" s="165"/>
      <c r="X4" s="165"/>
      <c r="Y4" s="165"/>
      <c r="Z4" s="165"/>
      <c r="AA4" s="165"/>
    </row>
    <row r="5" spans="1:27" ht="29.25" customHeight="1" x14ac:dyDescent="0.25">
      <c r="A5" s="166" t="s">
        <v>32</v>
      </c>
      <c r="B5" s="167"/>
      <c r="C5" s="167"/>
      <c r="D5" s="167"/>
      <c r="E5" s="167"/>
      <c r="F5" s="167"/>
      <c r="G5" s="167"/>
      <c r="H5" s="167"/>
      <c r="I5" s="167"/>
      <c r="J5" s="167"/>
      <c r="K5" s="167"/>
      <c r="L5" s="167"/>
      <c r="M5" s="167"/>
      <c r="N5" s="167"/>
      <c r="O5" s="167"/>
      <c r="P5" s="167"/>
      <c r="Q5" s="167"/>
      <c r="R5" s="167"/>
      <c r="S5" s="167"/>
      <c r="T5" s="167"/>
      <c r="U5" s="167"/>
      <c r="V5" s="167"/>
      <c r="W5" s="167"/>
      <c r="X5" s="167"/>
      <c r="Y5" s="167"/>
      <c r="Z5" s="167"/>
      <c r="AA5" s="167"/>
    </row>
    <row r="6" spans="1:27" ht="18" customHeight="1" thickBot="1" x14ac:dyDescent="0.3">
      <c r="A6" s="54"/>
      <c r="B6" s="54"/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  <c r="S6" s="54"/>
      <c r="T6" s="54"/>
      <c r="U6" s="54"/>
      <c r="V6" s="54"/>
      <c r="W6" s="54"/>
      <c r="X6" s="54"/>
      <c r="Y6" s="54"/>
      <c r="Z6" s="54"/>
      <c r="AA6" s="54"/>
    </row>
    <row r="7" spans="1:27" ht="44.25" customHeight="1" x14ac:dyDescent="0.25">
      <c r="A7" s="168" t="s">
        <v>0</v>
      </c>
      <c r="B7" s="154" t="s">
        <v>3</v>
      </c>
      <c r="C7" s="155"/>
      <c r="D7" s="155"/>
      <c r="E7" s="155"/>
      <c r="F7" s="155"/>
      <c r="G7" s="156"/>
      <c r="H7" s="158" t="s">
        <v>52</v>
      </c>
      <c r="I7" s="154" t="s">
        <v>4</v>
      </c>
      <c r="J7" s="155"/>
      <c r="K7" s="155"/>
      <c r="L7" s="156"/>
      <c r="M7" s="154" t="s">
        <v>5</v>
      </c>
      <c r="N7" s="155"/>
      <c r="O7" s="155"/>
      <c r="P7" s="155"/>
      <c r="Q7" s="156"/>
      <c r="R7" s="154" t="s">
        <v>50</v>
      </c>
      <c r="S7" s="155"/>
      <c r="T7" s="155"/>
      <c r="U7" s="155"/>
      <c r="V7" s="155"/>
      <c r="W7" s="155"/>
      <c r="X7" s="155"/>
      <c r="Y7" s="156"/>
      <c r="Z7" s="158" t="s">
        <v>6</v>
      </c>
      <c r="AA7" s="159" t="s">
        <v>49</v>
      </c>
    </row>
    <row r="8" spans="1:27" ht="15" x14ac:dyDescent="0.25">
      <c r="A8" s="169"/>
      <c r="B8" s="146"/>
      <c r="C8" s="157"/>
      <c r="D8" s="157"/>
      <c r="E8" s="157"/>
      <c r="F8" s="157"/>
      <c r="G8" s="147"/>
      <c r="H8" s="150"/>
      <c r="I8" s="146"/>
      <c r="J8" s="157"/>
      <c r="K8" s="157"/>
      <c r="L8" s="147"/>
      <c r="M8" s="146"/>
      <c r="N8" s="157"/>
      <c r="O8" s="157"/>
      <c r="P8" s="157"/>
      <c r="Q8" s="147"/>
      <c r="R8" s="146"/>
      <c r="S8" s="157"/>
      <c r="T8" s="157"/>
      <c r="U8" s="157"/>
      <c r="V8" s="157"/>
      <c r="W8" s="157"/>
      <c r="X8" s="157"/>
      <c r="Y8" s="147"/>
      <c r="Z8" s="150"/>
      <c r="AA8" s="160"/>
    </row>
    <row r="9" spans="1:27" ht="90.75" customHeight="1" x14ac:dyDescent="0.25">
      <c r="A9" s="169"/>
      <c r="B9" s="148" t="s">
        <v>7</v>
      </c>
      <c r="C9" s="148" t="s">
        <v>8</v>
      </c>
      <c r="D9" s="148" t="s">
        <v>9</v>
      </c>
      <c r="E9" s="151" t="s">
        <v>10</v>
      </c>
      <c r="F9" s="153"/>
      <c r="G9" s="148" t="s">
        <v>11</v>
      </c>
      <c r="H9" s="150"/>
      <c r="I9" s="148" t="s">
        <v>1</v>
      </c>
      <c r="J9" s="148" t="s">
        <v>2</v>
      </c>
      <c r="K9" s="148" t="s">
        <v>46</v>
      </c>
      <c r="L9" s="148" t="s">
        <v>47</v>
      </c>
      <c r="M9" s="151" t="s">
        <v>48</v>
      </c>
      <c r="N9" s="152"/>
      <c r="O9" s="153"/>
      <c r="P9" s="148" t="s">
        <v>12</v>
      </c>
      <c r="Q9" s="148" t="s">
        <v>13</v>
      </c>
      <c r="R9" s="144" t="s">
        <v>58</v>
      </c>
      <c r="S9" s="145"/>
      <c r="T9" s="140" t="s">
        <v>51</v>
      </c>
      <c r="U9" s="141"/>
      <c r="V9" s="144" t="s">
        <v>14</v>
      </c>
      <c r="W9" s="145"/>
      <c r="X9" s="144" t="s">
        <v>15</v>
      </c>
      <c r="Y9" s="145"/>
      <c r="Z9" s="150"/>
      <c r="AA9" s="160"/>
    </row>
    <row r="10" spans="1:27" ht="86.25" customHeight="1" x14ac:dyDescent="0.25">
      <c r="A10" s="169"/>
      <c r="B10" s="150"/>
      <c r="C10" s="150"/>
      <c r="D10" s="150"/>
      <c r="E10" s="148" t="s">
        <v>16</v>
      </c>
      <c r="F10" s="148" t="s">
        <v>17</v>
      </c>
      <c r="G10" s="150"/>
      <c r="H10" s="150"/>
      <c r="I10" s="150"/>
      <c r="J10" s="150"/>
      <c r="K10" s="150"/>
      <c r="L10" s="150"/>
      <c r="M10" s="148" t="s">
        <v>23</v>
      </c>
      <c r="N10" s="148" t="s">
        <v>29</v>
      </c>
      <c r="O10" s="148" t="s">
        <v>30</v>
      </c>
      <c r="P10" s="150"/>
      <c r="Q10" s="150"/>
      <c r="R10" s="146"/>
      <c r="S10" s="147"/>
      <c r="T10" s="142"/>
      <c r="U10" s="143"/>
      <c r="V10" s="146"/>
      <c r="W10" s="147"/>
      <c r="X10" s="146"/>
      <c r="Y10" s="147"/>
      <c r="Z10" s="150"/>
      <c r="AA10" s="160"/>
    </row>
    <row r="11" spans="1:27" ht="80.25" customHeight="1" x14ac:dyDescent="0.25">
      <c r="A11" s="170"/>
      <c r="B11" s="149"/>
      <c r="C11" s="149"/>
      <c r="D11" s="149"/>
      <c r="E11" s="149"/>
      <c r="F11" s="149"/>
      <c r="G11" s="149"/>
      <c r="H11" s="149"/>
      <c r="I11" s="149"/>
      <c r="J11" s="149"/>
      <c r="K11" s="149"/>
      <c r="L11" s="149"/>
      <c r="M11" s="149"/>
      <c r="N11" s="149"/>
      <c r="O11" s="149"/>
      <c r="P11" s="149"/>
      <c r="Q11" s="149"/>
      <c r="R11" s="53" t="s">
        <v>18</v>
      </c>
      <c r="S11" s="53" t="s">
        <v>19</v>
      </c>
      <c r="T11" s="47" t="s">
        <v>18</v>
      </c>
      <c r="U11" s="48" t="s">
        <v>19</v>
      </c>
      <c r="V11" s="53" t="s">
        <v>16</v>
      </c>
      <c r="W11" s="53" t="s">
        <v>17</v>
      </c>
      <c r="X11" s="53" t="s">
        <v>18</v>
      </c>
      <c r="Y11" s="53" t="s">
        <v>19</v>
      </c>
      <c r="Z11" s="149"/>
      <c r="AA11" s="161"/>
    </row>
    <row r="12" spans="1:27" ht="18" customHeight="1" x14ac:dyDescent="0.25">
      <c r="A12" s="49">
        <v>1</v>
      </c>
      <c r="B12" s="49">
        <v>2</v>
      </c>
      <c r="C12" s="49">
        <v>3</v>
      </c>
      <c r="D12" s="49">
        <v>4</v>
      </c>
      <c r="E12" s="49">
        <v>5</v>
      </c>
      <c r="F12" s="49">
        <v>6</v>
      </c>
      <c r="G12" s="49">
        <v>7</v>
      </c>
      <c r="H12" s="49">
        <v>8</v>
      </c>
      <c r="I12" s="49">
        <v>9</v>
      </c>
      <c r="J12" s="49">
        <v>10</v>
      </c>
      <c r="K12" s="49">
        <v>11</v>
      </c>
      <c r="L12" s="49">
        <v>12</v>
      </c>
      <c r="M12" s="49">
        <v>13</v>
      </c>
      <c r="N12" s="49">
        <v>14</v>
      </c>
      <c r="O12" s="49">
        <v>15</v>
      </c>
      <c r="P12" s="49">
        <v>16</v>
      </c>
      <c r="Q12" s="49">
        <v>17</v>
      </c>
      <c r="R12" s="49">
        <v>18</v>
      </c>
      <c r="S12" s="49">
        <v>19</v>
      </c>
      <c r="T12" s="50">
        <v>20</v>
      </c>
      <c r="U12" s="50">
        <v>21</v>
      </c>
      <c r="V12" s="49">
        <v>22</v>
      </c>
      <c r="W12" s="49">
        <v>23</v>
      </c>
      <c r="X12" s="49">
        <v>24</v>
      </c>
      <c r="Y12" s="49">
        <v>25</v>
      </c>
      <c r="Z12" s="49">
        <v>26</v>
      </c>
      <c r="AA12" s="49">
        <v>27</v>
      </c>
    </row>
    <row r="13" spans="1:27" customFormat="1" ht="39.75" customHeight="1" x14ac:dyDescent="0.25">
      <c r="A13" s="10">
        <v>1</v>
      </c>
      <c r="B13" s="134" t="s">
        <v>42</v>
      </c>
      <c r="C13" s="11" t="s">
        <v>35</v>
      </c>
      <c r="D13" s="12" t="s">
        <v>21</v>
      </c>
      <c r="E13" s="13">
        <v>134</v>
      </c>
      <c r="F13" s="13">
        <v>134</v>
      </c>
      <c r="G13" s="134" t="s">
        <v>43</v>
      </c>
      <c r="H13" s="134" t="s">
        <v>44</v>
      </c>
      <c r="I13" s="14">
        <v>278687.56891000032</v>
      </c>
      <c r="J13" s="14">
        <v>278687.56892000005</v>
      </c>
      <c r="K13" s="14">
        <v>0</v>
      </c>
      <c r="L13" s="14">
        <v>0</v>
      </c>
      <c r="M13" s="14">
        <v>278687.56892000005</v>
      </c>
      <c r="N13" s="14">
        <v>0</v>
      </c>
      <c r="O13" s="14">
        <v>0</v>
      </c>
      <c r="P13" s="14" t="s">
        <v>45</v>
      </c>
      <c r="Q13" s="14" t="s">
        <v>45</v>
      </c>
      <c r="R13" s="13" t="s">
        <v>45</v>
      </c>
      <c r="S13" s="13" t="s">
        <v>45</v>
      </c>
      <c r="T13" s="33" t="s">
        <v>45</v>
      </c>
      <c r="U13" s="33" t="s">
        <v>45</v>
      </c>
      <c r="V13" s="13" t="s">
        <v>45</v>
      </c>
      <c r="W13" s="13" t="s">
        <v>45</v>
      </c>
      <c r="X13" s="13" t="s">
        <v>45</v>
      </c>
      <c r="Y13" s="13" t="s">
        <v>45</v>
      </c>
      <c r="Z13" s="131" t="s">
        <v>63</v>
      </c>
      <c r="AA13" s="137" t="s">
        <v>55</v>
      </c>
    </row>
    <row r="14" spans="1:27" customFormat="1" ht="35.25" customHeight="1" x14ac:dyDescent="0.25">
      <c r="A14" s="16">
        <v>2</v>
      </c>
      <c r="B14" s="135"/>
      <c r="C14" s="17" t="s">
        <v>39</v>
      </c>
      <c r="D14" s="12" t="s">
        <v>20</v>
      </c>
      <c r="E14" s="18">
        <v>59.57</v>
      </c>
      <c r="F14" s="18">
        <v>59.57</v>
      </c>
      <c r="G14" s="135"/>
      <c r="H14" s="135"/>
      <c r="I14" s="14">
        <v>680795.43699999992</v>
      </c>
      <c r="J14" s="14">
        <v>680795.43700000003</v>
      </c>
      <c r="K14" s="14">
        <v>0</v>
      </c>
      <c r="L14" s="14">
        <v>0</v>
      </c>
      <c r="M14" s="14">
        <v>680795.43700000003</v>
      </c>
      <c r="N14" s="14">
        <v>0</v>
      </c>
      <c r="O14" s="14">
        <v>0</v>
      </c>
      <c r="P14" s="27" t="s">
        <v>45</v>
      </c>
      <c r="Q14" s="27" t="s">
        <v>45</v>
      </c>
      <c r="R14" s="13">
        <v>1876</v>
      </c>
      <c r="S14" s="13">
        <v>0</v>
      </c>
      <c r="T14" s="57">
        <v>73.550000000000011</v>
      </c>
      <c r="U14" s="57">
        <v>28.35</v>
      </c>
      <c r="V14" s="18">
        <v>5.73</v>
      </c>
      <c r="W14" s="18">
        <v>5.585</v>
      </c>
      <c r="X14" s="13">
        <v>13</v>
      </c>
      <c r="Y14" s="13">
        <v>0</v>
      </c>
      <c r="Z14" s="132"/>
      <c r="AA14" s="138"/>
    </row>
    <row r="15" spans="1:27" customFormat="1" ht="39.75" customHeight="1" x14ac:dyDescent="0.25">
      <c r="A15" s="19" t="s">
        <v>36</v>
      </c>
      <c r="B15" s="135"/>
      <c r="C15" s="17" t="s">
        <v>40</v>
      </c>
      <c r="D15" s="12" t="s">
        <v>21</v>
      </c>
      <c r="E15" s="13">
        <v>68</v>
      </c>
      <c r="F15" s="13">
        <v>68</v>
      </c>
      <c r="G15" s="135"/>
      <c r="H15" s="135"/>
      <c r="I15" s="14">
        <v>3215796.5286900001</v>
      </c>
      <c r="J15" s="14">
        <v>3215796.5306899999</v>
      </c>
      <c r="K15" s="14">
        <v>0</v>
      </c>
      <c r="L15" s="14">
        <v>0</v>
      </c>
      <c r="M15" s="14">
        <v>3049722.5306899999</v>
      </c>
      <c r="N15" s="14">
        <v>166074</v>
      </c>
      <c r="O15" s="14">
        <v>0</v>
      </c>
      <c r="P15" s="27" t="s">
        <v>45</v>
      </c>
      <c r="Q15" s="27" t="s">
        <v>45</v>
      </c>
      <c r="R15" s="46">
        <v>19222</v>
      </c>
      <c r="S15" s="56">
        <v>0</v>
      </c>
      <c r="T15" s="44">
        <v>94.45714285714287</v>
      </c>
      <c r="U15" s="43">
        <v>0</v>
      </c>
      <c r="V15" s="45">
        <v>0.375</v>
      </c>
      <c r="W15" s="45">
        <v>0.37166666666666665</v>
      </c>
      <c r="X15" s="42">
        <v>92</v>
      </c>
      <c r="Y15" s="42">
        <v>10</v>
      </c>
      <c r="Z15" s="132"/>
      <c r="AA15" s="138"/>
    </row>
    <row r="16" spans="1:27" s="20" customFormat="1" ht="35.25" customHeight="1" x14ac:dyDescent="0.25">
      <c r="A16" s="19" t="s">
        <v>41</v>
      </c>
      <c r="B16" s="135"/>
      <c r="C16" s="17" t="s">
        <v>38</v>
      </c>
      <c r="D16" s="12" t="s">
        <v>21</v>
      </c>
      <c r="E16" s="13">
        <v>2</v>
      </c>
      <c r="F16" s="13">
        <v>2</v>
      </c>
      <c r="G16" s="135"/>
      <c r="H16" s="135"/>
      <c r="I16" s="14">
        <v>7658.3339999999998</v>
      </c>
      <c r="J16" s="14">
        <v>7658.3339999999998</v>
      </c>
      <c r="K16" s="14">
        <v>0</v>
      </c>
      <c r="L16" s="14">
        <v>0</v>
      </c>
      <c r="M16" s="14">
        <v>7658.3339999999998</v>
      </c>
      <c r="N16" s="14">
        <v>0</v>
      </c>
      <c r="O16" s="14">
        <v>0</v>
      </c>
      <c r="P16" s="27" t="s">
        <v>45</v>
      </c>
      <c r="Q16" s="27" t="s">
        <v>45</v>
      </c>
      <c r="R16" s="13" t="s">
        <v>45</v>
      </c>
      <c r="S16" s="13" t="s">
        <v>45</v>
      </c>
      <c r="T16" s="33" t="s">
        <v>45</v>
      </c>
      <c r="U16" s="33" t="s">
        <v>45</v>
      </c>
      <c r="V16" s="13" t="s">
        <v>45</v>
      </c>
      <c r="W16" s="13" t="s">
        <v>45</v>
      </c>
      <c r="X16" s="13" t="s">
        <v>45</v>
      </c>
      <c r="Y16" s="13" t="s">
        <v>45</v>
      </c>
      <c r="Z16" s="132"/>
      <c r="AA16" s="138"/>
    </row>
    <row r="17" spans="1:27" s="20" customFormat="1" ht="37.5" customHeight="1" x14ac:dyDescent="0.25">
      <c r="A17" s="9"/>
      <c r="B17" s="135"/>
      <c r="C17" s="17" t="s">
        <v>53</v>
      </c>
      <c r="D17" s="15"/>
      <c r="E17" s="21"/>
      <c r="F17" s="21"/>
      <c r="G17" s="135"/>
      <c r="H17" s="135"/>
      <c r="I17" s="14">
        <f t="shared" ref="I17:O17" si="0">I13+I14+I15+I16</f>
        <v>4182937.8686000002</v>
      </c>
      <c r="J17" s="14">
        <f t="shared" si="0"/>
        <v>4182937.8706099996</v>
      </c>
      <c r="K17" s="14">
        <f t="shared" si="0"/>
        <v>0</v>
      </c>
      <c r="L17" s="14">
        <f t="shared" si="0"/>
        <v>0</v>
      </c>
      <c r="M17" s="14">
        <f t="shared" si="0"/>
        <v>4016863.8706099996</v>
      </c>
      <c r="N17" s="14">
        <f t="shared" si="0"/>
        <v>166074</v>
      </c>
      <c r="O17" s="14">
        <f t="shared" si="0"/>
        <v>0</v>
      </c>
      <c r="P17" s="27" t="s">
        <v>45</v>
      </c>
      <c r="Q17" s="27" t="s">
        <v>45</v>
      </c>
      <c r="R17" s="13" t="s">
        <v>45</v>
      </c>
      <c r="S17" s="13" t="s">
        <v>45</v>
      </c>
      <c r="T17" s="33" t="s">
        <v>45</v>
      </c>
      <c r="U17" s="33" t="s">
        <v>45</v>
      </c>
      <c r="V17" s="13" t="s">
        <v>45</v>
      </c>
      <c r="W17" s="13" t="s">
        <v>45</v>
      </c>
      <c r="X17" s="13" t="s">
        <v>45</v>
      </c>
      <c r="Y17" s="13" t="s">
        <v>45</v>
      </c>
      <c r="Z17" s="132"/>
      <c r="AA17" s="138"/>
    </row>
    <row r="18" spans="1:27" s="20" customFormat="1" ht="40.5" customHeight="1" x14ac:dyDescent="0.25">
      <c r="A18" s="9"/>
      <c r="B18" s="136"/>
      <c r="C18" s="17" t="s">
        <v>37</v>
      </c>
      <c r="D18" s="12" t="s">
        <v>21</v>
      </c>
      <c r="E18" s="21"/>
      <c r="F18" s="21"/>
      <c r="G18" s="136"/>
      <c r="H18" s="136"/>
      <c r="I18" s="14">
        <v>32038.35</v>
      </c>
      <c r="J18" s="14">
        <v>32038.35</v>
      </c>
      <c r="K18" s="23"/>
      <c r="L18" s="41" t="s">
        <v>54</v>
      </c>
      <c r="M18" s="22"/>
      <c r="N18" s="22"/>
      <c r="O18" s="22"/>
      <c r="P18" s="27" t="s">
        <v>45</v>
      </c>
      <c r="Q18" s="27" t="s">
        <v>45</v>
      </c>
      <c r="R18" s="13" t="s">
        <v>45</v>
      </c>
      <c r="S18" s="13" t="s">
        <v>45</v>
      </c>
      <c r="T18" s="33" t="s">
        <v>45</v>
      </c>
      <c r="U18" s="33" t="s">
        <v>45</v>
      </c>
      <c r="V18" s="13" t="s">
        <v>45</v>
      </c>
      <c r="W18" s="13" t="s">
        <v>45</v>
      </c>
      <c r="X18" s="13" t="s">
        <v>45</v>
      </c>
      <c r="Y18" s="13" t="s">
        <v>45</v>
      </c>
      <c r="Z18" s="132"/>
      <c r="AA18" s="139"/>
    </row>
    <row r="19" spans="1:27" s="20" customFormat="1" ht="38.25" customHeight="1" x14ac:dyDescent="0.25">
      <c r="A19" s="9"/>
      <c r="B19" s="52"/>
      <c r="C19" s="17" t="s">
        <v>59</v>
      </c>
      <c r="D19" s="12"/>
      <c r="E19" s="21"/>
      <c r="F19" s="21"/>
      <c r="G19" s="52"/>
      <c r="H19" s="52"/>
      <c r="I19" s="14"/>
      <c r="J19" s="14">
        <v>33265</v>
      </c>
      <c r="K19" s="14">
        <v>33265</v>
      </c>
      <c r="L19" s="41" t="s">
        <v>61</v>
      </c>
      <c r="M19" s="22"/>
      <c r="N19" s="22"/>
      <c r="O19" s="14">
        <v>33265</v>
      </c>
      <c r="P19" s="27"/>
      <c r="Q19" s="27"/>
      <c r="R19" s="13"/>
      <c r="S19" s="13"/>
      <c r="T19" s="33"/>
      <c r="U19" s="33"/>
      <c r="V19" s="13"/>
      <c r="W19" s="13"/>
      <c r="X19" s="13"/>
      <c r="Y19" s="13"/>
      <c r="Z19" s="133"/>
      <c r="AA19" s="55"/>
    </row>
    <row r="20" spans="1:27" ht="36.75" customHeight="1" x14ac:dyDescent="0.25">
      <c r="A20" s="36"/>
      <c r="B20" s="24"/>
      <c r="C20" s="25" t="s">
        <v>62</v>
      </c>
      <c r="D20" s="26"/>
      <c r="E20" s="26"/>
      <c r="F20" s="26"/>
      <c r="G20" s="26"/>
      <c r="H20" s="26"/>
      <c r="I20" s="14">
        <f>I13+I14+I15+I16+I18+I19</f>
        <v>4214976.2186000003</v>
      </c>
      <c r="J20" s="14">
        <f>J13+J14+J15+J16+J18+J19</f>
        <v>4248241.2206099993</v>
      </c>
      <c r="K20" s="14">
        <f>K13+K14+K15+K16+K18+K19</f>
        <v>33265</v>
      </c>
      <c r="L20" s="14"/>
      <c r="M20" s="14"/>
      <c r="N20" s="14"/>
      <c r="O20" s="14">
        <f>O19</f>
        <v>33265</v>
      </c>
      <c r="P20" s="14"/>
      <c r="Q20" s="14"/>
      <c r="R20" s="13"/>
      <c r="S20" s="13"/>
      <c r="T20" s="33"/>
      <c r="U20" s="33"/>
      <c r="V20" s="13"/>
      <c r="W20" s="13"/>
      <c r="X20" s="13"/>
      <c r="Y20" s="13"/>
      <c r="Z20" s="14"/>
      <c r="AA20" s="14"/>
    </row>
    <row r="21" spans="1:27" ht="30.75" customHeight="1" x14ac:dyDescent="0.25">
      <c r="A21" s="3"/>
      <c r="B21" s="8"/>
      <c r="C21" s="7"/>
      <c r="D21" s="37"/>
      <c r="E21" s="37"/>
      <c r="F21" s="37"/>
      <c r="G21" s="37"/>
      <c r="H21" s="37"/>
      <c r="I21" s="37"/>
      <c r="J21" s="37"/>
      <c r="K21" s="37"/>
      <c r="L21" s="38"/>
      <c r="M21" s="37"/>
      <c r="N21" s="37"/>
      <c r="O21" s="37"/>
      <c r="P21" s="37"/>
      <c r="Q21" s="37"/>
      <c r="R21" s="38"/>
      <c r="S21" s="38"/>
      <c r="T21" s="39"/>
      <c r="U21" s="40"/>
      <c r="V21" s="38"/>
      <c r="W21" s="38"/>
      <c r="X21" s="38"/>
      <c r="Y21" s="38"/>
      <c r="Z21" s="37"/>
      <c r="AA21" s="37"/>
    </row>
    <row r="22" spans="1:27" ht="41.25" customHeight="1" x14ac:dyDescent="0.25">
      <c r="A22" s="3"/>
      <c r="B22" s="8" t="s">
        <v>54</v>
      </c>
      <c r="C22" s="130" t="s">
        <v>56</v>
      </c>
      <c r="D22" s="130"/>
      <c r="E22" s="130"/>
      <c r="F22" s="130"/>
      <c r="G22" s="130"/>
      <c r="H22" s="130"/>
      <c r="I22" s="130"/>
      <c r="J22" s="130"/>
      <c r="K22" s="130"/>
      <c r="L22" s="130"/>
      <c r="M22" s="130"/>
      <c r="N22" s="130"/>
      <c r="O22" s="130"/>
      <c r="P22" s="130"/>
      <c r="Q22" s="130"/>
      <c r="R22" s="130"/>
      <c r="S22" s="130"/>
      <c r="T22" s="130"/>
      <c r="U22" s="130"/>
      <c r="V22" s="130"/>
      <c r="W22" s="130"/>
      <c r="X22" s="130"/>
      <c r="Y22" s="130"/>
      <c r="Z22" s="130"/>
      <c r="AA22" s="37"/>
    </row>
    <row r="23" spans="1:27" ht="34.5" customHeight="1" x14ac:dyDescent="0.25">
      <c r="A23" s="3"/>
      <c r="B23" s="8" t="s">
        <v>61</v>
      </c>
      <c r="C23" s="7" t="s">
        <v>60</v>
      </c>
      <c r="D23" s="51"/>
      <c r="E23" s="51"/>
      <c r="F23" s="51"/>
      <c r="G23" s="51"/>
      <c r="H23" s="51"/>
      <c r="I23" s="51"/>
      <c r="J23" s="51"/>
      <c r="K23" s="51"/>
      <c r="L23" s="51"/>
      <c r="M23" s="37"/>
      <c r="N23" s="37"/>
      <c r="O23" s="37"/>
      <c r="P23" s="37"/>
      <c r="Q23" s="37"/>
      <c r="R23" s="38"/>
      <c r="S23" s="38"/>
      <c r="T23" s="39"/>
      <c r="U23" s="40"/>
      <c r="V23" s="38"/>
      <c r="W23" s="38"/>
      <c r="X23" s="38"/>
      <c r="Y23" s="38"/>
      <c r="Z23" s="37"/>
      <c r="AA23" s="37"/>
    </row>
    <row r="24" spans="1:27" ht="43.5" customHeight="1" x14ac:dyDescent="0.25">
      <c r="A24" s="3"/>
      <c r="B24" s="8"/>
      <c r="C24" s="130" t="s">
        <v>57</v>
      </c>
      <c r="D24" s="130"/>
      <c r="E24" s="130"/>
      <c r="F24" s="130"/>
      <c r="G24" s="130"/>
      <c r="H24" s="130"/>
      <c r="I24" s="130"/>
      <c r="J24" s="130"/>
      <c r="K24" s="130"/>
      <c r="L24" s="130"/>
      <c r="M24" s="130"/>
      <c r="N24" s="130"/>
      <c r="O24" s="130"/>
      <c r="P24" s="130"/>
      <c r="Q24" s="130"/>
      <c r="R24" s="130"/>
      <c r="S24" s="130"/>
      <c r="T24" s="130"/>
      <c r="U24" s="130"/>
      <c r="V24" s="130"/>
      <c r="W24" s="130"/>
      <c r="X24" s="130"/>
      <c r="Y24" s="130"/>
      <c r="Z24" s="130"/>
      <c r="AA24" s="37"/>
    </row>
  </sheetData>
  <mergeCells count="41">
    <mergeCell ref="A7:A11"/>
    <mergeCell ref="B7:G8"/>
    <mergeCell ref="H7:H11"/>
    <mergeCell ref="I7:L8"/>
    <mergeCell ref="M7:Q8"/>
    <mergeCell ref="A1:AA1"/>
    <mergeCell ref="Z2:AA2"/>
    <mergeCell ref="A3:AA3"/>
    <mergeCell ref="A4:AA4"/>
    <mergeCell ref="A5:AA5"/>
    <mergeCell ref="R7:Y8"/>
    <mergeCell ref="Z7:Z11"/>
    <mergeCell ref="AA7:AA11"/>
    <mergeCell ref="B9:B11"/>
    <mergeCell ref="C9:C11"/>
    <mergeCell ref="D9:D11"/>
    <mergeCell ref="E9:F9"/>
    <mergeCell ref="G9:G11"/>
    <mergeCell ref="I9:I11"/>
    <mergeCell ref="J9:J11"/>
    <mergeCell ref="AA13:AA18"/>
    <mergeCell ref="T9:U10"/>
    <mergeCell ref="V9:W10"/>
    <mergeCell ref="X9:Y10"/>
    <mergeCell ref="E10:E11"/>
    <mergeCell ref="F10:F11"/>
    <mergeCell ref="M10:M11"/>
    <mergeCell ref="N10:N11"/>
    <mergeCell ref="O10:O11"/>
    <mergeCell ref="K9:K11"/>
    <mergeCell ref="L9:L11"/>
    <mergeCell ref="M9:O9"/>
    <mergeCell ref="P9:P11"/>
    <mergeCell ref="Q9:Q11"/>
    <mergeCell ref="R9:S10"/>
    <mergeCell ref="C22:Z22"/>
    <mergeCell ref="C24:Z24"/>
    <mergeCell ref="Z13:Z19"/>
    <mergeCell ref="B13:B18"/>
    <mergeCell ref="G13:G18"/>
    <mergeCell ref="H13:H18"/>
  </mergeCells>
  <pageMargins left="0.11811023622047245" right="0.11811023622047245" top="0.15748031496062992" bottom="0.15748031496062992" header="0.31496062992125984" footer="0.31496062992125984"/>
  <pageSetup paperSize="9" scale="3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3"/>
    <outlinePr summaryBelow="0"/>
    <pageSetUpPr fitToPage="1"/>
  </sheetPr>
  <dimension ref="A1:Z180"/>
  <sheetViews>
    <sheetView tabSelected="1" view="pageBreakPreview" topLeftCell="B1" zoomScale="70" zoomScaleNormal="70" zoomScaleSheetLayoutView="70" workbookViewId="0">
      <pane ySplit="11" topLeftCell="A12" activePane="bottomLeft" state="frozen"/>
      <selection pane="bottomLeft" activeCell="X186" sqref="X186"/>
    </sheetView>
  </sheetViews>
  <sheetFormatPr defaultRowHeight="18.75" outlineLevelRow="1" x14ac:dyDescent="0.3"/>
  <cols>
    <col min="1" max="1" width="11" style="58" customWidth="1"/>
    <col min="2" max="2" width="15.140625" style="59" customWidth="1"/>
    <col min="3" max="3" width="118.42578125" style="59" customWidth="1"/>
    <col min="4" max="4" width="21.28515625" style="59" customWidth="1"/>
    <col min="5" max="5" width="14.28515625" style="59" customWidth="1"/>
    <col min="6" max="6" width="12.28515625" style="59" customWidth="1"/>
    <col min="7" max="7" width="20.28515625" style="59" customWidth="1"/>
    <col min="8" max="8" width="15.85546875" style="59" customWidth="1"/>
    <col min="9" max="9" width="20.7109375" style="59" customWidth="1"/>
    <col min="10" max="10" width="24.140625" style="60" customWidth="1"/>
    <col min="11" max="11" width="15" style="59" customWidth="1"/>
    <col min="12" max="12" width="16.140625" style="60" customWidth="1"/>
    <col min="13" max="13" width="22.140625" style="61" customWidth="1"/>
    <col min="14" max="14" width="26.5703125" style="60" customWidth="1"/>
    <col min="15" max="15" width="16.5703125" style="60" customWidth="1"/>
    <col min="16" max="16" width="15.140625" style="60" customWidth="1"/>
    <col min="17" max="17" width="18.140625" style="60" customWidth="1"/>
    <col min="18" max="18" width="18.5703125" style="60" customWidth="1"/>
    <col min="19" max="19" width="18.85546875" style="60" customWidth="1"/>
    <col min="20" max="20" width="18" style="86" customWidth="1"/>
    <col min="21" max="21" width="17.5703125" style="60" customWidth="1"/>
    <col min="22" max="22" width="15.85546875" style="60" customWidth="1"/>
    <col min="23" max="23" width="19" style="60" customWidth="1"/>
    <col min="24" max="24" width="17.42578125" style="60" customWidth="1"/>
    <col min="25" max="25" width="27.140625" style="59" customWidth="1"/>
    <col min="26" max="26" width="25.140625" style="59" customWidth="1"/>
    <col min="27" max="254" width="9.140625" style="59"/>
    <col min="255" max="255" width="1.140625" style="59" customWidth="1"/>
    <col min="256" max="256" width="9.28515625" style="59" bestFit="1" customWidth="1"/>
    <col min="257" max="257" width="14.85546875" style="59" customWidth="1"/>
    <col min="258" max="258" width="16.85546875" style="59" customWidth="1"/>
    <col min="259" max="259" width="10" style="59" customWidth="1"/>
    <col min="260" max="261" width="9.28515625" style="59" bestFit="1" customWidth="1"/>
    <col min="262" max="262" width="14.85546875" style="59" customWidth="1"/>
    <col min="263" max="263" width="11" style="59" customWidth="1"/>
    <col min="264" max="264" width="13.7109375" style="59" customWidth="1"/>
    <col min="265" max="265" width="14.28515625" style="59" customWidth="1"/>
    <col min="266" max="266" width="12.85546875" style="59" customWidth="1"/>
    <col min="267" max="267" width="13.5703125" style="59" customWidth="1"/>
    <col min="268" max="268" width="15.140625" style="59" customWidth="1"/>
    <col min="269" max="269" width="12.42578125" style="59" customWidth="1"/>
    <col min="270" max="270" width="12.5703125" style="59" customWidth="1"/>
    <col min="271" max="271" width="9.28515625" style="59" bestFit="1" customWidth="1"/>
    <col min="272" max="272" width="9.7109375" style="59" customWidth="1"/>
    <col min="273" max="273" width="8.5703125" style="59" customWidth="1"/>
    <col min="274" max="274" width="8.42578125" style="59" customWidth="1"/>
    <col min="275" max="275" width="10" style="59" customWidth="1"/>
    <col min="276" max="276" width="10.140625" style="59" customWidth="1"/>
    <col min="277" max="278" width="9.28515625" style="59" bestFit="1" customWidth="1"/>
    <col min="279" max="279" width="15.5703125" style="59" customWidth="1"/>
    <col min="280" max="280" width="15.28515625" style="59" customWidth="1"/>
    <col min="281" max="281" width="13.42578125" style="59" customWidth="1"/>
    <col min="282" max="282" width="10.85546875" style="59" customWidth="1"/>
    <col min="283" max="510" width="9.140625" style="59"/>
    <col min="511" max="511" width="1.140625" style="59" customWidth="1"/>
    <col min="512" max="512" width="9.28515625" style="59" bestFit="1" customWidth="1"/>
    <col min="513" max="513" width="14.85546875" style="59" customWidth="1"/>
    <col min="514" max="514" width="16.85546875" style="59" customWidth="1"/>
    <col min="515" max="515" width="10" style="59" customWidth="1"/>
    <col min="516" max="517" width="9.28515625" style="59" bestFit="1" customWidth="1"/>
    <col min="518" max="518" width="14.85546875" style="59" customWidth="1"/>
    <col min="519" max="519" width="11" style="59" customWidth="1"/>
    <col min="520" max="520" width="13.7109375" style="59" customWidth="1"/>
    <col min="521" max="521" width="14.28515625" style="59" customWidth="1"/>
    <col min="522" max="522" width="12.85546875" style="59" customWidth="1"/>
    <col min="523" max="523" width="13.5703125" style="59" customWidth="1"/>
    <col min="524" max="524" width="15.140625" style="59" customWidth="1"/>
    <col min="525" max="525" width="12.42578125" style="59" customWidth="1"/>
    <col min="526" max="526" width="12.5703125" style="59" customWidth="1"/>
    <col min="527" max="527" width="9.28515625" style="59" bestFit="1" customWidth="1"/>
    <col min="528" max="528" width="9.7109375" style="59" customWidth="1"/>
    <col min="529" max="529" width="8.5703125" style="59" customWidth="1"/>
    <col min="530" max="530" width="8.42578125" style="59" customWidth="1"/>
    <col min="531" max="531" width="10" style="59" customWidth="1"/>
    <col min="532" max="532" width="10.140625" style="59" customWidth="1"/>
    <col min="533" max="534" width="9.28515625" style="59" bestFit="1" customWidth="1"/>
    <col min="535" max="535" width="15.5703125" style="59" customWidth="1"/>
    <col min="536" max="536" width="15.28515625" style="59" customWidth="1"/>
    <col min="537" max="537" width="13.42578125" style="59" customWidth="1"/>
    <col min="538" max="538" width="10.85546875" style="59" customWidth="1"/>
    <col min="539" max="766" width="9.140625" style="59"/>
    <col min="767" max="767" width="1.140625" style="59" customWidth="1"/>
    <col min="768" max="768" width="9.28515625" style="59" bestFit="1" customWidth="1"/>
    <col min="769" max="769" width="14.85546875" style="59" customWidth="1"/>
    <col min="770" max="770" width="16.85546875" style="59" customWidth="1"/>
    <col min="771" max="771" width="10" style="59" customWidth="1"/>
    <col min="772" max="773" width="9.28515625" style="59" bestFit="1" customWidth="1"/>
    <col min="774" max="774" width="14.85546875" style="59" customWidth="1"/>
    <col min="775" max="775" width="11" style="59" customWidth="1"/>
    <col min="776" max="776" width="13.7109375" style="59" customWidth="1"/>
    <col min="777" max="777" width="14.28515625" style="59" customWidth="1"/>
    <col min="778" max="778" width="12.85546875" style="59" customWidth="1"/>
    <col min="779" max="779" width="13.5703125" style="59" customWidth="1"/>
    <col min="780" max="780" width="15.140625" style="59" customWidth="1"/>
    <col min="781" max="781" width="12.42578125" style="59" customWidth="1"/>
    <col min="782" max="782" width="12.5703125" style="59" customWidth="1"/>
    <col min="783" max="783" width="9.28515625" style="59" bestFit="1" customWidth="1"/>
    <col min="784" max="784" width="9.7109375" style="59" customWidth="1"/>
    <col min="785" max="785" width="8.5703125" style="59" customWidth="1"/>
    <col min="786" max="786" width="8.42578125" style="59" customWidth="1"/>
    <col min="787" max="787" width="10" style="59" customWidth="1"/>
    <col min="788" max="788" width="10.140625" style="59" customWidth="1"/>
    <col min="789" max="790" width="9.28515625" style="59" bestFit="1" customWidth="1"/>
    <col min="791" max="791" width="15.5703125" style="59" customWidth="1"/>
    <col min="792" max="792" width="15.28515625" style="59" customWidth="1"/>
    <col min="793" max="793" width="13.42578125" style="59" customWidth="1"/>
    <col min="794" max="794" width="10.85546875" style="59" customWidth="1"/>
    <col min="795" max="1022" width="9.140625" style="59"/>
    <col min="1023" max="1023" width="1.140625" style="59" customWidth="1"/>
    <col min="1024" max="1024" width="9.28515625" style="59" bestFit="1" customWidth="1"/>
    <col min="1025" max="1025" width="14.85546875" style="59" customWidth="1"/>
    <col min="1026" max="1026" width="16.85546875" style="59" customWidth="1"/>
    <col min="1027" max="1027" width="10" style="59" customWidth="1"/>
    <col min="1028" max="1029" width="9.28515625" style="59" bestFit="1" customWidth="1"/>
    <col min="1030" max="1030" width="14.85546875" style="59" customWidth="1"/>
    <col min="1031" max="1031" width="11" style="59" customWidth="1"/>
    <col min="1032" max="1032" width="13.7109375" style="59" customWidth="1"/>
    <col min="1033" max="1033" width="14.28515625" style="59" customWidth="1"/>
    <col min="1034" max="1034" width="12.85546875" style="59" customWidth="1"/>
    <col min="1035" max="1035" width="13.5703125" style="59" customWidth="1"/>
    <col min="1036" max="1036" width="15.140625" style="59" customWidth="1"/>
    <col min="1037" max="1037" width="12.42578125" style="59" customWidth="1"/>
    <col min="1038" max="1038" width="12.5703125" style="59" customWidth="1"/>
    <col min="1039" max="1039" width="9.28515625" style="59" bestFit="1" customWidth="1"/>
    <col min="1040" max="1040" width="9.7109375" style="59" customWidth="1"/>
    <col min="1041" max="1041" width="8.5703125" style="59" customWidth="1"/>
    <col min="1042" max="1042" width="8.42578125" style="59" customWidth="1"/>
    <col min="1043" max="1043" width="10" style="59" customWidth="1"/>
    <col min="1044" max="1044" width="10.140625" style="59" customWidth="1"/>
    <col min="1045" max="1046" width="9.28515625" style="59" bestFit="1" customWidth="1"/>
    <col min="1047" max="1047" width="15.5703125" style="59" customWidth="1"/>
    <col min="1048" max="1048" width="15.28515625" style="59" customWidth="1"/>
    <col min="1049" max="1049" width="13.42578125" style="59" customWidth="1"/>
    <col min="1050" max="1050" width="10.85546875" style="59" customWidth="1"/>
    <col min="1051" max="1278" width="9.140625" style="59"/>
    <col min="1279" max="1279" width="1.140625" style="59" customWidth="1"/>
    <col min="1280" max="1280" width="9.28515625" style="59" bestFit="1" customWidth="1"/>
    <col min="1281" max="1281" width="14.85546875" style="59" customWidth="1"/>
    <col min="1282" max="1282" width="16.85546875" style="59" customWidth="1"/>
    <col min="1283" max="1283" width="10" style="59" customWidth="1"/>
    <col min="1284" max="1285" width="9.28515625" style="59" bestFit="1" customWidth="1"/>
    <col min="1286" max="1286" width="14.85546875" style="59" customWidth="1"/>
    <col min="1287" max="1287" width="11" style="59" customWidth="1"/>
    <col min="1288" max="1288" width="13.7109375" style="59" customWidth="1"/>
    <col min="1289" max="1289" width="14.28515625" style="59" customWidth="1"/>
    <col min="1290" max="1290" width="12.85546875" style="59" customWidth="1"/>
    <col min="1291" max="1291" width="13.5703125" style="59" customWidth="1"/>
    <col min="1292" max="1292" width="15.140625" style="59" customWidth="1"/>
    <col min="1293" max="1293" width="12.42578125" style="59" customWidth="1"/>
    <col min="1294" max="1294" width="12.5703125" style="59" customWidth="1"/>
    <col min="1295" max="1295" width="9.28515625" style="59" bestFit="1" customWidth="1"/>
    <col min="1296" max="1296" width="9.7109375" style="59" customWidth="1"/>
    <col min="1297" max="1297" width="8.5703125" style="59" customWidth="1"/>
    <col min="1298" max="1298" width="8.42578125" style="59" customWidth="1"/>
    <col min="1299" max="1299" width="10" style="59" customWidth="1"/>
    <col min="1300" max="1300" width="10.140625" style="59" customWidth="1"/>
    <col min="1301" max="1302" width="9.28515625" style="59" bestFit="1" customWidth="1"/>
    <col min="1303" max="1303" width="15.5703125" style="59" customWidth="1"/>
    <col min="1304" max="1304" width="15.28515625" style="59" customWidth="1"/>
    <col min="1305" max="1305" width="13.42578125" style="59" customWidth="1"/>
    <col min="1306" max="1306" width="10.85546875" style="59" customWidth="1"/>
    <col min="1307" max="1534" width="9.140625" style="59"/>
    <col min="1535" max="1535" width="1.140625" style="59" customWidth="1"/>
    <col min="1536" max="1536" width="9.28515625" style="59" bestFit="1" customWidth="1"/>
    <col min="1537" max="1537" width="14.85546875" style="59" customWidth="1"/>
    <col min="1538" max="1538" width="16.85546875" style="59" customWidth="1"/>
    <col min="1539" max="1539" width="10" style="59" customWidth="1"/>
    <col min="1540" max="1541" width="9.28515625" style="59" bestFit="1" customWidth="1"/>
    <col min="1542" max="1542" width="14.85546875" style="59" customWidth="1"/>
    <col min="1543" max="1543" width="11" style="59" customWidth="1"/>
    <col min="1544" max="1544" width="13.7109375" style="59" customWidth="1"/>
    <col min="1545" max="1545" width="14.28515625" style="59" customWidth="1"/>
    <col min="1546" max="1546" width="12.85546875" style="59" customWidth="1"/>
    <col min="1547" max="1547" width="13.5703125" style="59" customWidth="1"/>
    <col min="1548" max="1548" width="15.140625" style="59" customWidth="1"/>
    <col min="1549" max="1549" width="12.42578125" style="59" customWidth="1"/>
    <col min="1550" max="1550" width="12.5703125" style="59" customWidth="1"/>
    <col min="1551" max="1551" width="9.28515625" style="59" bestFit="1" customWidth="1"/>
    <col min="1552" max="1552" width="9.7109375" style="59" customWidth="1"/>
    <col min="1553" max="1553" width="8.5703125" style="59" customWidth="1"/>
    <col min="1554" max="1554" width="8.42578125" style="59" customWidth="1"/>
    <col min="1555" max="1555" width="10" style="59" customWidth="1"/>
    <col min="1556" max="1556" width="10.140625" style="59" customWidth="1"/>
    <col min="1557" max="1558" width="9.28515625" style="59" bestFit="1" customWidth="1"/>
    <col min="1559" max="1559" width="15.5703125" style="59" customWidth="1"/>
    <col min="1560" max="1560" width="15.28515625" style="59" customWidth="1"/>
    <col min="1561" max="1561" width="13.42578125" style="59" customWidth="1"/>
    <col min="1562" max="1562" width="10.85546875" style="59" customWidth="1"/>
    <col min="1563" max="1790" width="9.140625" style="59"/>
    <col min="1791" max="1791" width="1.140625" style="59" customWidth="1"/>
    <col min="1792" max="1792" width="9.28515625" style="59" bestFit="1" customWidth="1"/>
    <col min="1793" max="1793" width="14.85546875" style="59" customWidth="1"/>
    <col min="1794" max="1794" width="16.85546875" style="59" customWidth="1"/>
    <col min="1795" max="1795" width="10" style="59" customWidth="1"/>
    <col min="1796" max="1797" width="9.28515625" style="59" bestFit="1" customWidth="1"/>
    <col min="1798" max="1798" width="14.85546875" style="59" customWidth="1"/>
    <col min="1799" max="1799" width="11" style="59" customWidth="1"/>
    <col min="1800" max="1800" width="13.7109375" style="59" customWidth="1"/>
    <col min="1801" max="1801" width="14.28515625" style="59" customWidth="1"/>
    <col min="1802" max="1802" width="12.85546875" style="59" customWidth="1"/>
    <col min="1803" max="1803" width="13.5703125" style="59" customWidth="1"/>
    <col min="1804" max="1804" width="15.140625" style="59" customWidth="1"/>
    <col min="1805" max="1805" width="12.42578125" style="59" customWidth="1"/>
    <col min="1806" max="1806" width="12.5703125" style="59" customWidth="1"/>
    <col min="1807" max="1807" width="9.28515625" style="59" bestFit="1" customWidth="1"/>
    <col min="1808" max="1808" width="9.7109375" style="59" customWidth="1"/>
    <col min="1809" max="1809" width="8.5703125" style="59" customWidth="1"/>
    <col min="1810" max="1810" width="8.42578125" style="59" customWidth="1"/>
    <col min="1811" max="1811" width="10" style="59" customWidth="1"/>
    <col min="1812" max="1812" width="10.140625" style="59" customWidth="1"/>
    <col min="1813" max="1814" width="9.28515625" style="59" bestFit="1" customWidth="1"/>
    <col min="1815" max="1815" width="15.5703125" style="59" customWidth="1"/>
    <col min="1816" max="1816" width="15.28515625" style="59" customWidth="1"/>
    <col min="1817" max="1817" width="13.42578125" style="59" customWidth="1"/>
    <col min="1818" max="1818" width="10.85546875" style="59" customWidth="1"/>
    <col min="1819" max="2046" width="9.140625" style="59"/>
    <col min="2047" max="2047" width="1.140625" style="59" customWidth="1"/>
    <col min="2048" max="2048" width="9.28515625" style="59" bestFit="1" customWidth="1"/>
    <col min="2049" max="2049" width="14.85546875" style="59" customWidth="1"/>
    <col min="2050" max="2050" width="16.85546875" style="59" customWidth="1"/>
    <col min="2051" max="2051" width="10" style="59" customWidth="1"/>
    <col min="2052" max="2053" width="9.28515625" style="59" bestFit="1" customWidth="1"/>
    <col min="2054" max="2054" width="14.85546875" style="59" customWidth="1"/>
    <col min="2055" max="2055" width="11" style="59" customWidth="1"/>
    <col min="2056" max="2056" width="13.7109375" style="59" customWidth="1"/>
    <col min="2057" max="2057" width="14.28515625" style="59" customWidth="1"/>
    <col min="2058" max="2058" width="12.85546875" style="59" customWidth="1"/>
    <col min="2059" max="2059" width="13.5703125" style="59" customWidth="1"/>
    <col min="2060" max="2060" width="15.140625" style="59" customWidth="1"/>
    <col min="2061" max="2061" width="12.42578125" style="59" customWidth="1"/>
    <col min="2062" max="2062" width="12.5703125" style="59" customWidth="1"/>
    <col min="2063" max="2063" width="9.28515625" style="59" bestFit="1" customWidth="1"/>
    <col min="2064" max="2064" width="9.7109375" style="59" customWidth="1"/>
    <col min="2065" max="2065" width="8.5703125" style="59" customWidth="1"/>
    <col min="2066" max="2066" width="8.42578125" style="59" customWidth="1"/>
    <col min="2067" max="2067" width="10" style="59" customWidth="1"/>
    <col min="2068" max="2068" width="10.140625" style="59" customWidth="1"/>
    <col min="2069" max="2070" width="9.28515625" style="59" bestFit="1" customWidth="1"/>
    <col min="2071" max="2071" width="15.5703125" style="59" customWidth="1"/>
    <col min="2072" max="2072" width="15.28515625" style="59" customWidth="1"/>
    <col min="2073" max="2073" width="13.42578125" style="59" customWidth="1"/>
    <col min="2074" max="2074" width="10.85546875" style="59" customWidth="1"/>
    <col min="2075" max="2302" width="9.140625" style="59"/>
    <col min="2303" max="2303" width="1.140625" style="59" customWidth="1"/>
    <col min="2304" max="2304" width="9.28515625" style="59" bestFit="1" customWidth="1"/>
    <col min="2305" max="2305" width="14.85546875" style="59" customWidth="1"/>
    <col min="2306" max="2306" width="16.85546875" style="59" customWidth="1"/>
    <col min="2307" max="2307" width="10" style="59" customWidth="1"/>
    <col min="2308" max="2309" width="9.28515625" style="59" bestFit="1" customWidth="1"/>
    <col min="2310" max="2310" width="14.85546875" style="59" customWidth="1"/>
    <col min="2311" max="2311" width="11" style="59" customWidth="1"/>
    <col min="2312" max="2312" width="13.7109375" style="59" customWidth="1"/>
    <col min="2313" max="2313" width="14.28515625" style="59" customWidth="1"/>
    <col min="2314" max="2314" width="12.85546875" style="59" customWidth="1"/>
    <col min="2315" max="2315" width="13.5703125" style="59" customWidth="1"/>
    <col min="2316" max="2316" width="15.140625" style="59" customWidth="1"/>
    <col min="2317" max="2317" width="12.42578125" style="59" customWidth="1"/>
    <col min="2318" max="2318" width="12.5703125" style="59" customWidth="1"/>
    <col min="2319" max="2319" width="9.28515625" style="59" bestFit="1" customWidth="1"/>
    <col min="2320" max="2320" width="9.7109375" style="59" customWidth="1"/>
    <col min="2321" max="2321" width="8.5703125" style="59" customWidth="1"/>
    <col min="2322" max="2322" width="8.42578125" style="59" customWidth="1"/>
    <col min="2323" max="2323" width="10" style="59" customWidth="1"/>
    <col min="2324" max="2324" width="10.140625" style="59" customWidth="1"/>
    <col min="2325" max="2326" width="9.28515625" style="59" bestFit="1" customWidth="1"/>
    <col min="2327" max="2327" width="15.5703125" style="59" customWidth="1"/>
    <col min="2328" max="2328" width="15.28515625" style="59" customWidth="1"/>
    <col min="2329" max="2329" width="13.42578125" style="59" customWidth="1"/>
    <col min="2330" max="2330" width="10.85546875" style="59" customWidth="1"/>
    <col min="2331" max="2558" width="9.140625" style="59"/>
    <col min="2559" max="2559" width="1.140625" style="59" customWidth="1"/>
    <col min="2560" max="2560" width="9.28515625" style="59" bestFit="1" customWidth="1"/>
    <col min="2561" max="2561" width="14.85546875" style="59" customWidth="1"/>
    <col min="2562" max="2562" width="16.85546875" style="59" customWidth="1"/>
    <col min="2563" max="2563" width="10" style="59" customWidth="1"/>
    <col min="2564" max="2565" width="9.28515625" style="59" bestFit="1" customWidth="1"/>
    <col min="2566" max="2566" width="14.85546875" style="59" customWidth="1"/>
    <col min="2567" max="2567" width="11" style="59" customWidth="1"/>
    <col min="2568" max="2568" width="13.7109375" style="59" customWidth="1"/>
    <col min="2569" max="2569" width="14.28515625" style="59" customWidth="1"/>
    <col min="2570" max="2570" width="12.85546875" style="59" customWidth="1"/>
    <col min="2571" max="2571" width="13.5703125" style="59" customWidth="1"/>
    <col min="2572" max="2572" width="15.140625" style="59" customWidth="1"/>
    <col min="2573" max="2573" width="12.42578125" style="59" customWidth="1"/>
    <col min="2574" max="2574" width="12.5703125" style="59" customWidth="1"/>
    <col min="2575" max="2575" width="9.28515625" style="59" bestFit="1" customWidth="1"/>
    <col min="2576" max="2576" width="9.7109375" style="59" customWidth="1"/>
    <col min="2577" max="2577" width="8.5703125" style="59" customWidth="1"/>
    <col min="2578" max="2578" width="8.42578125" style="59" customWidth="1"/>
    <col min="2579" max="2579" width="10" style="59" customWidth="1"/>
    <col min="2580" max="2580" width="10.140625" style="59" customWidth="1"/>
    <col min="2581" max="2582" width="9.28515625" style="59" bestFit="1" customWidth="1"/>
    <col min="2583" max="2583" width="15.5703125" style="59" customWidth="1"/>
    <col min="2584" max="2584" width="15.28515625" style="59" customWidth="1"/>
    <col min="2585" max="2585" width="13.42578125" style="59" customWidth="1"/>
    <col min="2586" max="2586" width="10.85546875" style="59" customWidth="1"/>
    <col min="2587" max="2814" width="9.140625" style="59"/>
    <col min="2815" max="2815" width="1.140625" style="59" customWidth="1"/>
    <col min="2816" max="2816" width="9.28515625" style="59" bestFit="1" customWidth="1"/>
    <col min="2817" max="2817" width="14.85546875" style="59" customWidth="1"/>
    <col min="2818" max="2818" width="16.85546875" style="59" customWidth="1"/>
    <col min="2819" max="2819" width="10" style="59" customWidth="1"/>
    <col min="2820" max="2821" width="9.28515625" style="59" bestFit="1" customWidth="1"/>
    <col min="2822" max="2822" width="14.85546875" style="59" customWidth="1"/>
    <col min="2823" max="2823" width="11" style="59" customWidth="1"/>
    <col min="2824" max="2824" width="13.7109375" style="59" customWidth="1"/>
    <col min="2825" max="2825" width="14.28515625" style="59" customWidth="1"/>
    <col min="2826" max="2826" width="12.85546875" style="59" customWidth="1"/>
    <col min="2827" max="2827" width="13.5703125" style="59" customWidth="1"/>
    <col min="2828" max="2828" width="15.140625" style="59" customWidth="1"/>
    <col min="2829" max="2829" width="12.42578125" style="59" customWidth="1"/>
    <col min="2830" max="2830" width="12.5703125" style="59" customWidth="1"/>
    <col min="2831" max="2831" width="9.28515625" style="59" bestFit="1" customWidth="1"/>
    <col min="2832" max="2832" width="9.7109375" style="59" customWidth="1"/>
    <col min="2833" max="2833" width="8.5703125" style="59" customWidth="1"/>
    <col min="2834" max="2834" width="8.42578125" style="59" customWidth="1"/>
    <col min="2835" max="2835" width="10" style="59" customWidth="1"/>
    <col min="2836" max="2836" width="10.140625" style="59" customWidth="1"/>
    <col min="2837" max="2838" width="9.28515625" style="59" bestFit="1" customWidth="1"/>
    <col min="2839" max="2839" width="15.5703125" style="59" customWidth="1"/>
    <col min="2840" max="2840" width="15.28515625" style="59" customWidth="1"/>
    <col min="2841" max="2841" width="13.42578125" style="59" customWidth="1"/>
    <col min="2842" max="2842" width="10.85546875" style="59" customWidth="1"/>
    <col min="2843" max="3070" width="9.140625" style="59"/>
    <col min="3071" max="3071" width="1.140625" style="59" customWidth="1"/>
    <col min="3072" max="3072" width="9.28515625" style="59" bestFit="1" customWidth="1"/>
    <col min="3073" max="3073" width="14.85546875" style="59" customWidth="1"/>
    <col min="3074" max="3074" width="16.85546875" style="59" customWidth="1"/>
    <col min="3075" max="3075" width="10" style="59" customWidth="1"/>
    <col min="3076" max="3077" width="9.28515625" style="59" bestFit="1" customWidth="1"/>
    <col min="3078" max="3078" width="14.85546875" style="59" customWidth="1"/>
    <col min="3079" max="3079" width="11" style="59" customWidth="1"/>
    <col min="3080" max="3080" width="13.7109375" style="59" customWidth="1"/>
    <col min="3081" max="3081" width="14.28515625" style="59" customWidth="1"/>
    <col min="3082" max="3082" width="12.85546875" style="59" customWidth="1"/>
    <col min="3083" max="3083" width="13.5703125" style="59" customWidth="1"/>
    <col min="3084" max="3084" width="15.140625" style="59" customWidth="1"/>
    <col min="3085" max="3085" width="12.42578125" style="59" customWidth="1"/>
    <col min="3086" max="3086" width="12.5703125" style="59" customWidth="1"/>
    <col min="3087" max="3087" width="9.28515625" style="59" bestFit="1" customWidth="1"/>
    <col min="3088" max="3088" width="9.7109375" style="59" customWidth="1"/>
    <col min="3089" max="3089" width="8.5703125" style="59" customWidth="1"/>
    <col min="3090" max="3090" width="8.42578125" style="59" customWidth="1"/>
    <col min="3091" max="3091" width="10" style="59" customWidth="1"/>
    <col min="3092" max="3092" width="10.140625" style="59" customWidth="1"/>
    <col min="3093" max="3094" width="9.28515625" style="59" bestFit="1" customWidth="1"/>
    <col min="3095" max="3095" width="15.5703125" style="59" customWidth="1"/>
    <col min="3096" max="3096" width="15.28515625" style="59" customWidth="1"/>
    <col min="3097" max="3097" width="13.42578125" style="59" customWidth="1"/>
    <col min="3098" max="3098" width="10.85546875" style="59" customWidth="1"/>
    <col min="3099" max="3326" width="9.140625" style="59"/>
    <col min="3327" max="3327" width="1.140625" style="59" customWidth="1"/>
    <col min="3328" max="3328" width="9.28515625" style="59" bestFit="1" customWidth="1"/>
    <col min="3329" max="3329" width="14.85546875" style="59" customWidth="1"/>
    <col min="3330" max="3330" width="16.85546875" style="59" customWidth="1"/>
    <col min="3331" max="3331" width="10" style="59" customWidth="1"/>
    <col min="3332" max="3333" width="9.28515625" style="59" bestFit="1" customWidth="1"/>
    <col min="3334" max="3334" width="14.85546875" style="59" customWidth="1"/>
    <col min="3335" max="3335" width="11" style="59" customWidth="1"/>
    <col min="3336" max="3336" width="13.7109375" style="59" customWidth="1"/>
    <col min="3337" max="3337" width="14.28515625" style="59" customWidth="1"/>
    <col min="3338" max="3338" width="12.85546875" style="59" customWidth="1"/>
    <col min="3339" max="3339" width="13.5703125" style="59" customWidth="1"/>
    <col min="3340" max="3340" width="15.140625" style="59" customWidth="1"/>
    <col min="3341" max="3341" width="12.42578125" style="59" customWidth="1"/>
    <col min="3342" max="3342" width="12.5703125" style="59" customWidth="1"/>
    <col min="3343" max="3343" width="9.28515625" style="59" bestFit="1" customWidth="1"/>
    <col min="3344" max="3344" width="9.7109375" style="59" customWidth="1"/>
    <col min="3345" max="3345" width="8.5703125" style="59" customWidth="1"/>
    <col min="3346" max="3346" width="8.42578125" style="59" customWidth="1"/>
    <col min="3347" max="3347" width="10" style="59" customWidth="1"/>
    <col min="3348" max="3348" width="10.140625" style="59" customWidth="1"/>
    <col min="3349" max="3350" width="9.28515625" style="59" bestFit="1" customWidth="1"/>
    <col min="3351" max="3351" width="15.5703125" style="59" customWidth="1"/>
    <col min="3352" max="3352" width="15.28515625" style="59" customWidth="1"/>
    <col min="3353" max="3353" width="13.42578125" style="59" customWidth="1"/>
    <col min="3354" max="3354" width="10.85546875" style="59" customWidth="1"/>
    <col min="3355" max="3582" width="9.140625" style="59"/>
    <col min="3583" max="3583" width="1.140625" style="59" customWidth="1"/>
    <col min="3584" max="3584" width="9.28515625" style="59" bestFit="1" customWidth="1"/>
    <col min="3585" max="3585" width="14.85546875" style="59" customWidth="1"/>
    <col min="3586" max="3586" width="16.85546875" style="59" customWidth="1"/>
    <col min="3587" max="3587" width="10" style="59" customWidth="1"/>
    <col min="3588" max="3589" width="9.28515625" style="59" bestFit="1" customWidth="1"/>
    <col min="3590" max="3590" width="14.85546875" style="59" customWidth="1"/>
    <col min="3591" max="3591" width="11" style="59" customWidth="1"/>
    <col min="3592" max="3592" width="13.7109375" style="59" customWidth="1"/>
    <col min="3593" max="3593" width="14.28515625" style="59" customWidth="1"/>
    <col min="3594" max="3594" width="12.85546875" style="59" customWidth="1"/>
    <col min="3595" max="3595" width="13.5703125" style="59" customWidth="1"/>
    <col min="3596" max="3596" width="15.140625" style="59" customWidth="1"/>
    <col min="3597" max="3597" width="12.42578125" style="59" customWidth="1"/>
    <col min="3598" max="3598" width="12.5703125" style="59" customWidth="1"/>
    <col min="3599" max="3599" width="9.28515625" style="59" bestFit="1" customWidth="1"/>
    <col min="3600" max="3600" width="9.7109375" style="59" customWidth="1"/>
    <col min="3601" max="3601" width="8.5703125" style="59" customWidth="1"/>
    <col min="3602" max="3602" width="8.42578125" style="59" customWidth="1"/>
    <col min="3603" max="3603" width="10" style="59" customWidth="1"/>
    <col min="3604" max="3604" width="10.140625" style="59" customWidth="1"/>
    <col min="3605" max="3606" width="9.28515625" style="59" bestFit="1" customWidth="1"/>
    <col min="3607" max="3607" width="15.5703125" style="59" customWidth="1"/>
    <col min="3608" max="3608" width="15.28515625" style="59" customWidth="1"/>
    <col min="3609" max="3609" width="13.42578125" style="59" customWidth="1"/>
    <col min="3610" max="3610" width="10.85546875" style="59" customWidth="1"/>
    <col min="3611" max="3838" width="9.140625" style="59"/>
    <col min="3839" max="3839" width="1.140625" style="59" customWidth="1"/>
    <col min="3840" max="3840" width="9.28515625" style="59" bestFit="1" customWidth="1"/>
    <col min="3841" max="3841" width="14.85546875" style="59" customWidth="1"/>
    <col min="3842" max="3842" width="16.85546875" style="59" customWidth="1"/>
    <col min="3843" max="3843" width="10" style="59" customWidth="1"/>
    <col min="3844" max="3845" width="9.28515625" style="59" bestFit="1" customWidth="1"/>
    <col min="3846" max="3846" width="14.85546875" style="59" customWidth="1"/>
    <col min="3847" max="3847" width="11" style="59" customWidth="1"/>
    <col min="3848" max="3848" width="13.7109375" style="59" customWidth="1"/>
    <col min="3849" max="3849" width="14.28515625" style="59" customWidth="1"/>
    <col min="3850" max="3850" width="12.85546875" style="59" customWidth="1"/>
    <col min="3851" max="3851" width="13.5703125" style="59" customWidth="1"/>
    <col min="3852" max="3852" width="15.140625" style="59" customWidth="1"/>
    <col min="3853" max="3853" width="12.42578125" style="59" customWidth="1"/>
    <col min="3854" max="3854" width="12.5703125" style="59" customWidth="1"/>
    <col min="3855" max="3855" width="9.28515625" style="59" bestFit="1" customWidth="1"/>
    <col min="3856" max="3856" width="9.7109375" style="59" customWidth="1"/>
    <col min="3857" max="3857" width="8.5703125" style="59" customWidth="1"/>
    <col min="3858" max="3858" width="8.42578125" style="59" customWidth="1"/>
    <col min="3859" max="3859" width="10" style="59" customWidth="1"/>
    <col min="3860" max="3860" width="10.140625" style="59" customWidth="1"/>
    <col min="3861" max="3862" width="9.28515625" style="59" bestFit="1" customWidth="1"/>
    <col min="3863" max="3863" width="15.5703125" style="59" customWidth="1"/>
    <col min="3864" max="3864" width="15.28515625" style="59" customWidth="1"/>
    <col min="3865" max="3865" width="13.42578125" style="59" customWidth="1"/>
    <col min="3866" max="3866" width="10.85546875" style="59" customWidth="1"/>
    <col min="3867" max="4094" width="9.140625" style="59"/>
    <col min="4095" max="4095" width="1.140625" style="59" customWidth="1"/>
    <col min="4096" max="4096" width="9.28515625" style="59" bestFit="1" customWidth="1"/>
    <col min="4097" max="4097" width="14.85546875" style="59" customWidth="1"/>
    <col min="4098" max="4098" width="16.85546875" style="59" customWidth="1"/>
    <col min="4099" max="4099" width="10" style="59" customWidth="1"/>
    <col min="4100" max="4101" width="9.28515625" style="59" bestFit="1" customWidth="1"/>
    <col min="4102" max="4102" width="14.85546875" style="59" customWidth="1"/>
    <col min="4103" max="4103" width="11" style="59" customWidth="1"/>
    <col min="4104" max="4104" width="13.7109375" style="59" customWidth="1"/>
    <col min="4105" max="4105" width="14.28515625" style="59" customWidth="1"/>
    <col min="4106" max="4106" width="12.85546875" style="59" customWidth="1"/>
    <col min="4107" max="4107" width="13.5703125" style="59" customWidth="1"/>
    <col min="4108" max="4108" width="15.140625" style="59" customWidth="1"/>
    <col min="4109" max="4109" width="12.42578125" style="59" customWidth="1"/>
    <col min="4110" max="4110" width="12.5703125" style="59" customWidth="1"/>
    <col min="4111" max="4111" width="9.28515625" style="59" bestFit="1" customWidth="1"/>
    <col min="4112" max="4112" width="9.7109375" style="59" customWidth="1"/>
    <col min="4113" max="4113" width="8.5703125" style="59" customWidth="1"/>
    <col min="4114" max="4114" width="8.42578125" style="59" customWidth="1"/>
    <col min="4115" max="4115" width="10" style="59" customWidth="1"/>
    <col min="4116" max="4116" width="10.140625" style="59" customWidth="1"/>
    <col min="4117" max="4118" width="9.28515625" style="59" bestFit="1" customWidth="1"/>
    <col min="4119" max="4119" width="15.5703125" style="59" customWidth="1"/>
    <col min="4120" max="4120" width="15.28515625" style="59" customWidth="1"/>
    <col min="4121" max="4121" width="13.42578125" style="59" customWidth="1"/>
    <col min="4122" max="4122" width="10.85546875" style="59" customWidth="1"/>
    <col min="4123" max="4350" width="9.140625" style="59"/>
    <col min="4351" max="4351" width="1.140625" style="59" customWidth="1"/>
    <col min="4352" max="4352" width="9.28515625" style="59" bestFit="1" customWidth="1"/>
    <col min="4353" max="4353" width="14.85546875" style="59" customWidth="1"/>
    <col min="4354" max="4354" width="16.85546875" style="59" customWidth="1"/>
    <col min="4355" max="4355" width="10" style="59" customWidth="1"/>
    <col min="4356" max="4357" width="9.28515625" style="59" bestFit="1" customWidth="1"/>
    <col min="4358" max="4358" width="14.85546875" style="59" customWidth="1"/>
    <col min="4359" max="4359" width="11" style="59" customWidth="1"/>
    <col min="4360" max="4360" width="13.7109375" style="59" customWidth="1"/>
    <col min="4361" max="4361" width="14.28515625" style="59" customWidth="1"/>
    <col min="4362" max="4362" width="12.85546875" style="59" customWidth="1"/>
    <col min="4363" max="4363" width="13.5703125" style="59" customWidth="1"/>
    <col min="4364" max="4364" width="15.140625" style="59" customWidth="1"/>
    <col min="4365" max="4365" width="12.42578125" style="59" customWidth="1"/>
    <col min="4366" max="4366" width="12.5703125" style="59" customWidth="1"/>
    <col min="4367" max="4367" width="9.28515625" style="59" bestFit="1" customWidth="1"/>
    <col min="4368" max="4368" width="9.7109375" style="59" customWidth="1"/>
    <col min="4369" max="4369" width="8.5703125" style="59" customWidth="1"/>
    <col min="4370" max="4370" width="8.42578125" style="59" customWidth="1"/>
    <col min="4371" max="4371" width="10" style="59" customWidth="1"/>
    <col min="4372" max="4372" width="10.140625" style="59" customWidth="1"/>
    <col min="4373" max="4374" width="9.28515625" style="59" bestFit="1" customWidth="1"/>
    <col min="4375" max="4375" width="15.5703125" style="59" customWidth="1"/>
    <col min="4376" max="4376" width="15.28515625" style="59" customWidth="1"/>
    <col min="4377" max="4377" width="13.42578125" style="59" customWidth="1"/>
    <col min="4378" max="4378" width="10.85546875" style="59" customWidth="1"/>
    <col min="4379" max="4606" width="9.140625" style="59"/>
    <col min="4607" max="4607" width="1.140625" style="59" customWidth="1"/>
    <col min="4608" max="4608" width="9.28515625" style="59" bestFit="1" customWidth="1"/>
    <col min="4609" max="4609" width="14.85546875" style="59" customWidth="1"/>
    <col min="4610" max="4610" width="16.85546875" style="59" customWidth="1"/>
    <col min="4611" max="4611" width="10" style="59" customWidth="1"/>
    <col min="4612" max="4613" width="9.28515625" style="59" bestFit="1" customWidth="1"/>
    <col min="4614" max="4614" width="14.85546875" style="59" customWidth="1"/>
    <col min="4615" max="4615" width="11" style="59" customWidth="1"/>
    <col min="4616" max="4616" width="13.7109375" style="59" customWidth="1"/>
    <col min="4617" max="4617" width="14.28515625" style="59" customWidth="1"/>
    <col min="4618" max="4618" width="12.85546875" style="59" customWidth="1"/>
    <col min="4619" max="4619" width="13.5703125" style="59" customWidth="1"/>
    <col min="4620" max="4620" width="15.140625" style="59" customWidth="1"/>
    <col min="4621" max="4621" width="12.42578125" style="59" customWidth="1"/>
    <col min="4622" max="4622" width="12.5703125" style="59" customWidth="1"/>
    <col min="4623" max="4623" width="9.28515625" style="59" bestFit="1" customWidth="1"/>
    <col min="4624" max="4624" width="9.7109375" style="59" customWidth="1"/>
    <col min="4625" max="4625" width="8.5703125" style="59" customWidth="1"/>
    <col min="4626" max="4626" width="8.42578125" style="59" customWidth="1"/>
    <col min="4627" max="4627" width="10" style="59" customWidth="1"/>
    <col min="4628" max="4628" width="10.140625" style="59" customWidth="1"/>
    <col min="4629" max="4630" width="9.28515625" style="59" bestFit="1" customWidth="1"/>
    <col min="4631" max="4631" width="15.5703125" style="59" customWidth="1"/>
    <col min="4632" max="4632" width="15.28515625" style="59" customWidth="1"/>
    <col min="4633" max="4633" width="13.42578125" style="59" customWidth="1"/>
    <col min="4634" max="4634" width="10.85546875" style="59" customWidth="1"/>
    <col min="4635" max="4862" width="9.140625" style="59"/>
    <col min="4863" max="4863" width="1.140625" style="59" customWidth="1"/>
    <col min="4864" max="4864" width="9.28515625" style="59" bestFit="1" customWidth="1"/>
    <col min="4865" max="4865" width="14.85546875" style="59" customWidth="1"/>
    <col min="4866" max="4866" width="16.85546875" style="59" customWidth="1"/>
    <col min="4867" max="4867" width="10" style="59" customWidth="1"/>
    <col min="4868" max="4869" width="9.28515625" style="59" bestFit="1" customWidth="1"/>
    <col min="4870" max="4870" width="14.85546875" style="59" customWidth="1"/>
    <col min="4871" max="4871" width="11" style="59" customWidth="1"/>
    <col min="4872" max="4872" width="13.7109375" style="59" customWidth="1"/>
    <col min="4873" max="4873" width="14.28515625" style="59" customWidth="1"/>
    <col min="4874" max="4874" width="12.85546875" style="59" customWidth="1"/>
    <col min="4875" max="4875" width="13.5703125" style="59" customWidth="1"/>
    <col min="4876" max="4876" width="15.140625" style="59" customWidth="1"/>
    <col min="4877" max="4877" width="12.42578125" style="59" customWidth="1"/>
    <col min="4878" max="4878" width="12.5703125" style="59" customWidth="1"/>
    <col min="4879" max="4879" width="9.28515625" style="59" bestFit="1" customWidth="1"/>
    <col min="4880" max="4880" width="9.7109375" style="59" customWidth="1"/>
    <col min="4881" max="4881" width="8.5703125" style="59" customWidth="1"/>
    <col min="4882" max="4882" width="8.42578125" style="59" customWidth="1"/>
    <col min="4883" max="4883" width="10" style="59" customWidth="1"/>
    <col min="4884" max="4884" width="10.140625" style="59" customWidth="1"/>
    <col min="4885" max="4886" width="9.28515625" style="59" bestFit="1" customWidth="1"/>
    <col min="4887" max="4887" width="15.5703125" style="59" customWidth="1"/>
    <col min="4888" max="4888" width="15.28515625" style="59" customWidth="1"/>
    <col min="4889" max="4889" width="13.42578125" style="59" customWidth="1"/>
    <col min="4890" max="4890" width="10.85546875" style="59" customWidth="1"/>
    <col min="4891" max="5118" width="9.140625" style="59"/>
    <col min="5119" max="5119" width="1.140625" style="59" customWidth="1"/>
    <col min="5120" max="5120" width="9.28515625" style="59" bestFit="1" customWidth="1"/>
    <col min="5121" max="5121" width="14.85546875" style="59" customWidth="1"/>
    <col min="5122" max="5122" width="16.85546875" style="59" customWidth="1"/>
    <col min="5123" max="5123" width="10" style="59" customWidth="1"/>
    <col min="5124" max="5125" width="9.28515625" style="59" bestFit="1" customWidth="1"/>
    <col min="5126" max="5126" width="14.85546875" style="59" customWidth="1"/>
    <col min="5127" max="5127" width="11" style="59" customWidth="1"/>
    <col min="5128" max="5128" width="13.7109375" style="59" customWidth="1"/>
    <col min="5129" max="5129" width="14.28515625" style="59" customWidth="1"/>
    <col min="5130" max="5130" width="12.85546875" style="59" customWidth="1"/>
    <col min="5131" max="5131" width="13.5703125" style="59" customWidth="1"/>
    <col min="5132" max="5132" width="15.140625" style="59" customWidth="1"/>
    <col min="5133" max="5133" width="12.42578125" style="59" customWidth="1"/>
    <col min="5134" max="5134" width="12.5703125" style="59" customWidth="1"/>
    <col min="5135" max="5135" width="9.28515625" style="59" bestFit="1" customWidth="1"/>
    <col min="5136" max="5136" width="9.7109375" style="59" customWidth="1"/>
    <col min="5137" max="5137" width="8.5703125" style="59" customWidth="1"/>
    <col min="5138" max="5138" width="8.42578125" style="59" customWidth="1"/>
    <col min="5139" max="5139" width="10" style="59" customWidth="1"/>
    <col min="5140" max="5140" width="10.140625" style="59" customWidth="1"/>
    <col min="5141" max="5142" width="9.28515625" style="59" bestFit="1" customWidth="1"/>
    <col min="5143" max="5143" width="15.5703125" style="59" customWidth="1"/>
    <col min="5144" max="5144" width="15.28515625" style="59" customWidth="1"/>
    <col min="5145" max="5145" width="13.42578125" style="59" customWidth="1"/>
    <col min="5146" max="5146" width="10.85546875" style="59" customWidth="1"/>
    <col min="5147" max="5374" width="9.140625" style="59"/>
    <col min="5375" max="5375" width="1.140625" style="59" customWidth="1"/>
    <col min="5376" max="5376" width="9.28515625" style="59" bestFit="1" customWidth="1"/>
    <col min="5377" max="5377" width="14.85546875" style="59" customWidth="1"/>
    <col min="5378" max="5378" width="16.85546875" style="59" customWidth="1"/>
    <col min="5379" max="5379" width="10" style="59" customWidth="1"/>
    <col min="5380" max="5381" width="9.28515625" style="59" bestFit="1" customWidth="1"/>
    <col min="5382" max="5382" width="14.85546875" style="59" customWidth="1"/>
    <col min="5383" max="5383" width="11" style="59" customWidth="1"/>
    <col min="5384" max="5384" width="13.7109375" style="59" customWidth="1"/>
    <col min="5385" max="5385" width="14.28515625" style="59" customWidth="1"/>
    <col min="5386" max="5386" width="12.85546875" style="59" customWidth="1"/>
    <col min="5387" max="5387" width="13.5703125" style="59" customWidth="1"/>
    <col min="5388" max="5388" width="15.140625" style="59" customWidth="1"/>
    <col min="5389" max="5389" width="12.42578125" style="59" customWidth="1"/>
    <col min="5390" max="5390" width="12.5703125" style="59" customWidth="1"/>
    <col min="5391" max="5391" width="9.28515625" style="59" bestFit="1" customWidth="1"/>
    <col min="5392" max="5392" width="9.7109375" style="59" customWidth="1"/>
    <col min="5393" max="5393" width="8.5703125" style="59" customWidth="1"/>
    <col min="5394" max="5394" width="8.42578125" style="59" customWidth="1"/>
    <col min="5395" max="5395" width="10" style="59" customWidth="1"/>
    <col min="5396" max="5396" width="10.140625" style="59" customWidth="1"/>
    <col min="5397" max="5398" width="9.28515625" style="59" bestFit="1" customWidth="1"/>
    <col min="5399" max="5399" width="15.5703125" style="59" customWidth="1"/>
    <col min="5400" max="5400" width="15.28515625" style="59" customWidth="1"/>
    <col min="5401" max="5401" width="13.42578125" style="59" customWidth="1"/>
    <col min="5402" max="5402" width="10.85546875" style="59" customWidth="1"/>
    <col min="5403" max="5630" width="9.140625" style="59"/>
    <col min="5631" max="5631" width="1.140625" style="59" customWidth="1"/>
    <col min="5632" max="5632" width="9.28515625" style="59" bestFit="1" customWidth="1"/>
    <col min="5633" max="5633" width="14.85546875" style="59" customWidth="1"/>
    <col min="5634" max="5634" width="16.85546875" style="59" customWidth="1"/>
    <col min="5635" max="5635" width="10" style="59" customWidth="1"/>
    <col min="5636" max="5637" width="9.28515625" style="59" bestFit="1" customWidth="1"/>
    <col min="5638" max="5638" width="14.85546875" style="59" customWidth="1"/>
    <col min="5639" max="5639" width="11" style="59" customWidth="1"/>
    <col min="5640" max="5640" width="13.7109375" style="59" customWidth="1"/>
    <col min="5641" max="5641" width="14.28515625" style="59" customWidth="1"/>
    <col min="5642" max="5642" width="12.85546875" style="59" customWidth="1"/>
    <col min="5643" max="5643" width="13.5703125" style="59" customWidth="1"/>
    <col min="5644" max="5644" width="15.140625" style="59" customWidth="1"/>
    <col min="5645" max="5645" width="12.42578125" style="59" customWidth="1"/>
    <col min="5646" max="5646" width="12.5703125" style="59" customWidth="1"/>
    <col min="5647" max="5647" width="9.28515625" style="59" bestFit="1" customWidth="1"/>
    <col min="5648" max="5648" width="9.7109375" style="59" customWidth="1"/>
    <col min="5649" max="5649" width="8.5703125" style="59" customWidth="1"/>
    <col min="5650" max="5650" width="8.42578125" style="59" customWidth="1"/>
    <col min="5651" max="5651" width="10" style="59" customWidth="1"/>
    <col min="5652" max="5652" width="10.140625" style="59" customWidth="1"/>
    <col min="5653" max="5654" width="9.28515625" style="59" bestFit="1" customWidth="1"/>
    <col min="5655" max="5655" width="15.5703125" style="59" customWidth="1"/>
    <col min="5656" max="5656" width="15.28515625" style="59" customWidth="1"/>
    <col min="5657" max="5657" width="13.42578125" style="59" customWidth="1"/>
    <col min="5658" max="5658" width="10.85546875" style="59" customWidth="1"/>
    <col min="5659" max="5886" width="9.140625" style="59"/>
    <col min="5887" max="5887" width="1.140625" style="59" customWidth="1"/>
    <col min="5888" max="5888" width="9.28515625" style="59" bestFit="1" customWidth="1"/>
    <col min="5889" max="5889" width="14.85546875" style="59" customWidth="1"/>
    <col min="5890" max="5890" width="16.85546875" style="59" customWidth="1"/>
    <col min="5891" max="5891" width="10" style="59" customWidth="1"/>
    <col min="5892" max="5893" width="9.28515625" style="59" bestFit="1" customWidth="1"/>
    <col min="5894" max="5894" width="14.85546875" style="59" customWidth="1"/>
    <col min="5895" max="5895" width="11" style="59" customWidth="1"/>
    <col min="5896" max="5896" width="13.7109375" style="59" customWidth="1"/>
    <col min="5897" max="5897" width="14.28515625" style="59" customWidth="1"/>
    <col min="5898" max="5898" width="12.85546875" style="59" customWidth="1"/>
    <col min="5899" max="5899" width="13.5703125" style="59" customWidth="1"/>
    <col min="5900" max="5900" width="15.140625" style="59" customWidth="1"/>
    <col min="5901" max="5901" width="12.42578125" style="59" customWidth="1"/>
    <col min="5902" max="5902" width="12.5703125" style="59" customWidth="1"/>
    <col min="5903" max="5903" width="9.28515625" style="59" bestFit="1" customWidth="1"/>
    <col min="5904" max="5904" width="9.7109375" style="59" customWidth="1"/>
    <col min="5905" max="5905" width="8.5703125" style="59" customWidth="1"/>
    <col min="5906" max="5906" width="8.42578125" style="59" customWidth="1"/>
    <col min="5907" max="5907" width="10" style="59" customWidth="1"/>
    <col min="5908" max="5908" width="10.140625" style="59" customWidth="1"/>
    <col min="5909" max="5910" width="9.28515625" style="59" bestFit="1" customWidth="1"/>
    <col min="5911" max="5911" width="15.5703125" style="59" customWidth="1"/>
    <col min="5912" max="5912" width="15.28515625" style="59" customWidth="1"/>
    <col min="5913" max="5913" width="13.42578125" style="59" customWidth="1"/>
    <col min="5914" max="5914" width="10.85546875" style="59" customWidth="1"/>
    <col min="5915" max="6142" width="9.140625" style="59"/>
    <col min="6143" max="6143" width="1.140625" style="59" customWidth="1"/>
    <col min="6144" max="6144" width="9.28515625" style="59" bestFit="1" customWidth="1"/>
    <col min="6145" max="6145" width="14.85546875" style="59" customWidth="1"/>
    <col min="6146" max="6146" width="16.85546875" style="59" customWidth="1"/>
    <col min="6147" max="6147" width="10" style="59" customWidth="1"/>
    <col min="6148" max="6149" width="9.28515625" style="59" bestFit="1" customWidth="1"/>
    <col min="6150" max="6150" width="14.85546875" style="59" customWidth="1"/>
    <col min="6151" max="6151" width="11" style="59" customWidth="1"/>
    <col min="6152" max="6152" width="13.7109375" style="59" customWidth="1"/>
    <col min="6153" max="6153" width="14.28515625" style="59" customWidth="1"/>
    <col min="6154" max="6154" width="12.85546875" style="59" customWidth="1"/>
    <col min="6155" max="6155" width="13.5703125" style="59" customWidth="1"/>
    <col min="6156" max="6156" width="15.140625" style="59" customWidth="1"/>
    <col min="6157" max="6157" width="12.42578125" style="59" customWidth="1"/>
    <col min="6158" max="6158" width="12.5703125" style="59" customWidth="1"/>
    <col min="6159" max="6159" width="9.28515625" style="59" bestFit="1" customWidth="1"/>
    <col min="6160" max="6160" width="9.7109375" style="59" customWidth="1"/>
    <col min="6161" max="6161" width="8.5703125" style="59" customWidth="1"/>
    <col min="6162" max="6162" width="8.42578125" style="59" customWidth="1"/>
    <col min="6163" max="6163" width="10" style="59" customWidth="1"/>
    <col min="6164" max="6164" width="10.140625" style="59" customWidth="1"/>
    <col min="6165" max="6166" width="9.28515625" style="59" bestFit="1" customWidth="1"/>
    <col min="6167" max="6167" width="15.5703125" style="59" customWidth="1"/>
    <col min="6168" max="6168" width="15.28515625" style="59" customWidth="1"/>
    <col min="6169" max="6169" width="13.42578125" style="59" customWidth="1"/>
    <col min="6170" max="6170" width="10.85546875" style="59" customWidth="1"/>
    <col min="6171" max="6398" width="9.140625" style="59"/>
    <col min="6399" max="6399" width="1.140625" style="59" customWidth="1"/>
    <col min="6400" max="6400" width="9.28515625" style="59" bestFit="1" customWidth="1"/>
    <col min="6401" max="6401" width="14.85546875" style="59" customWidth="1"/>
    <col min="6402" max="6402" width="16.85546875" style="59" customWidth="1"/>
    <col min="6403" max="6403" width="10" style="59" customWidth="1"/>
    <col min="6404" max="6405" width="9.28515625" style="59" bestFit="1" customWidth="1"/>
    <col min="6406" max="6406" width="14.85546875" style="59" customWidth="1"/>
    <col min="6407" max="6407" width="11" style="59" customWidth="1"/>
    <col min="6408" max="6408" width="13.7109375" style="59" customWidth="1"/>
    <col min="6409" max="6409" width="14.28515625" style="59" customWidth="1"/>
    <col min="6410" max="6410" width="12.85546875" style="59" customWidth="1"/>
    <col min="6411" max="6411" width="13.5703125" style="59" customWidth="1"/>
    <col min="6412" max="6412" width="15.140625" style="59" customWidth="1"/>
    <col min="6413" max="6413" width="12.42578125" style="59" customWidth="1"/>
    <col min="6414" max="6414" width="12.5703125" style="59" customWidth="1"/>
    <col min="6415" max="6415" width="9.28515625" style="59" bestFit="1" customWidth="1"/>
    <col min="6416" max="6416" width="9.7109375" style="59" customWidth="1"/>
    <col min="6417" max="6417" width="8.5703125" style="59" customWidth="1"/>
    <col min="6418" max="6418" width="8.42578125" style="59" customWidth="1"/>
    <col min="6419" max="6419" width="10" style="59" customWidth="1"/>
    <col min="6420" max="6420" width="10.140625" style="59" customWidth="1"/>
    <col min="6421" max="6422" width="9.28515625" style="59" bestFit="1" customWidth="1"/>
    <col min="6423" max="6423" width="15.5703125" style="59" customWidth="1"/>
    <col min="6424" max="6424" width="15.28515625" style="59" customWidth="1"/>
    <col min="6425" max="6425" width="13.42578125" style="59" customWidth="1"/>
    <col min="6426" max="6426" width="10.85546875" style="59" customWidth="1"/>
    <col min="6427" max="6654" width="9.140625" style="59"/>
    <col min="6655" max="6655" width="1.140625" style="59" customWidth="1"/>
    <col min="6656" max="6656" width="9.28515625" style="59" bestFit="1" customWidth="1"/>
    <col min="6657" max="6657" width="14.85546875" style="59" customWidth="1"/>
    <col min="6658" max="6658" width="16.85546875" style="59" customWidth="1"/>
    <col min="6659" max="6659" width="10" style="59" customWidth="1"/>
    <col min="6660" max="6661" width="9.28515625" style="59" bestFit="1" customWidth="1"/>
    <col min="6662" max="6662" width="14.85546875" style="59" customWidth="1"/>
    <col min="6663" max="6663" width="11" style="59" customWidth="1"/>
    <col min="6664" max="6664" width="13.7109375" style="59" customWidth="1"/>
    <col min="6665" max="6665" width="14.28515625" style="59" customWidth="1"/>
    <col min="6666" max="6666" width="12.85546875" style="59" customWidth="1"/>
    <col min="6667" max="6667" width="13.5703125" style="59" customWidth="1"/>
    <col min="6668" max="6668" width="15.140625" style="59" customWidth="1"/>
    <col min="6669" max="6669" width="12.42578125" style="59" customWidth="1"/>
    <col min="6670" max="6670" width="12.5703125" style="59" customWidth="1"/>
    <col min="6671" max="6671" width="9.28515625" style="59" bestFit="1" customWidth="1"/>
    <col min="6672" max="6672" width="9.7109375" style="59" customWidth="1"/>
    <col min="6673" max="6673" width="8.5703125" style="59" customWidth="1"/>
    <col min="6674" max="6674" width="8.42578125" style="59" customWidth="1"/>
    <col min="6675" max="6675" width="10" style="59" customWidth="1"/>
    <col min="6676" max="6676" width="10.140625" style="59" customWidth="1"/>
    <col min="6677" max="6678" width="9.28515625" style="59" bestFit="1" customWidth="1"/>
    <col min="6679" max="6679" width="15.5703125" style="59" customWidth="1"/>
    <col min="6680" max="6680" width="15.28515625" style="59" customWidth="1"/>
    <col min="6681" max="6681" width="13.42578125" style="59" customWidth="1"/>
    <col min="6682" max="6682" width="10.85546875" style="59" customWidth="1"/>
    <col min="6683" max="6910" width="9.140625" style="59"/>
    <col min="6911" max="6911" width="1.140625" style="59" customWidth="1"/>
    <col min="6912" max="6912" width="9.28515625" style="59" bestFit="1" customWidth="1"/>
    <col min="6913" max="6913" width="14.85546875" style="59" customWidth="1"/>
    <col min="6914" max="6914" width="16.85546875" style="59" customWidth="1"/>
    <col min="6915" max="6915" width="10" style="59" customWidth="1"/>
    <col min="6916" max="6917" width="9.28515625" style="59" bestFit="1" customWidth="1"/>
    <col min="6918" max="6918" width="14.85546875" style="59" customWidth="1"/>
    <col min="6919" max="6919" width="11" style="59" customWidth="1"/>
    <col min="6920" max="6920" width="13.7109375" style="59" customWidth="1"/>
    <col min="6921" max="6921" width="14.28515625" style="59" customWidth="1"/>
    <col min="6922" max="6922" width="12.85546875" style="59" customWidth="1"/>
    <col min="6923" max="6923" width="13.5703125" style="59" customWidth="1"/>
    <col min="6924" max="6924" width="15.140625" style="59" customWidth="1"/>
    <col min="6925" max="6925" width="12.42578125" style="59" customWidth="1"/>
    <col min="6926" max="6926" width="12.5703125" style="59" customWidth="1"/>
    <col min="6927" max="6927" width="9.28515625" style="59" bestFit="1" customWidth="1"/>
    <col min="6928" max="6928" width="9.7109375" style="59" customWidth="1"/>
    <col min="6929" max="6929" width="8.5703125" style="59" customWidth="1"/>
    <col min="6930" max="6930" width="8.42578125" style="59" customWidth="1"/>
    <col min="6931" max="6931" width="10" style="59" customWidth="1"/>
    <col min="6932" max="6932" width="10.140625" style="59" customWidth="1"/>
    <col min="6933" max="6934" width="9.28515625" style="59" bestFit="1" customWidth="1"/>
    <col min="6935" max="6935" width="15.5703125" style="59" customWidth="1"/>
    <col min="6936" max="6936" width="15.28515625" style="59" customWidth="1"/>
    <col min="6937" max="6937" width="13.42578125" style="59" customWidth="1"/>
    <col min="6938" max="6938" width="10.85546875" style="59" customWidth="1"/>
    <col min="6939" max="7166" width="9.140625" style="59"/>
    <col min="7167" max="7167" width="1.140625" style="59" customWidth="1"/>
    <col min="7168" max="7168" width="9.28515625" style="59" bestFit="1" customWidth="1"/>
    <col min="7169" max="7169" width="14.85546875" style="59" customWidth="1"/>
    <col min="7170" max="7170" width="16.85546875" style="59" customWidth="1"/>
    <col min="7171" max="7171" width="10" style="59" customWidth="1"/>
    <col min="7172" max="7173" width="9.28515625" style="59" bestFit="1" customWidth="1"/>
    <col min="7174" max="7174" width="14.85546875" style="59" customWidth="1"/>
    <col min="7175" max="7175" width="11" style="59" customWidth="1"/>
    <col min="7176" max="7176" width="13.7109375" style="59" customWidth="1"/>
    <col min="7177" max="7177" width="14.28515625" style="59" customWidth="1"/>
    <col min="7178" max="7178" width="12.85546875" style="59" customWidth="1"/>
    <col min="7179" max="7179" width="13.5703125" style="59" customWidth="1"/>
    <col min="7180" max="7180" width="15.140625" style="59" customWidth="1"/>
    <col min="7181" max="7181" width="12.42578125" style="59" customWidth="1"/>
    <col min="7182" max="7182" width="12.5703125" style="59" customWidth="1"/>
    <col min="7183" max="7183" width="9.28515625" style="59" bestFit="1" customWidth="1"/>
    <col min="7184" max="7184" width="9.7109375" style="59" customWidth="1"/>
    <col min="7185" max="7185" width="8.5703125" style="59" customWidth="1"/>
    <col min="7186" max="7186" width="8.42578125" style="59" customWidth="1"/>
    <col min="7187" max="7187" width="10" style="59" customWidth="1"/>
    <col min="7188" max="7188" width="10.140625" style="59" customWidth="1"/>
    <col min="7189" max="7190" width="9.28515625" style="59" bestFit="1" customWidth="1"/>
    <col min="7191" max="7191" width="15.5703125" style="59" customWidth="1"/>
    <col min="7192" max="7192" width="15.28515625" style="59" customWidth="1"/>
    <col min="7193" max="7193" width="13.42578125" style="59" customWidth="1"/>
    <col min="7194" max="7194" width="10.85546875" style="59" customWidth="1"/>
    <col min="7195" max="7422" width="9.140625" style="59"/>
    <col min="7423" max="7423" width="1.140625" style="59" customWidth="1"/>
    <col min="7424" max="7424" width="9.28515625" style="59" bestFit="1" customWidth="1"/>
    <col min="7425" max="7425" width="14.85546875" style="59" customWidth="1"/>
    <col min="7426" max="7426" width="16.85546875" style="59" customWidth="1"/>
    <col min="7427" max="7427" width="10" style="59" customWidth="1"/>
    <col min="7428" max="7429" width="9.28515625" style="59" bestFit="1" customWidth="1"/>
    <col min="7430" max="7430" width="14.85546875" style="59" customWidth="1"/>
    <col min="7431" max="7431" width="11" style="59" customWidth="1"/>
    <col min="7432" max="7432" width="13.7109375" style="59" customWidth="1"/>
    <col min="7433" max="7433" width="14.28515625" style="59" customWidth="1"/>
    <col min="7434" max="7434" width="12.85546875" style="59" customWidth="1"/>
    <col min="7435" max="7435" width="13.5703125" style="59" customWidth="1"/>
    <col min="7436" max="7436" width="15.140625" style="59" customWidth="1"/>
    <col min="7437" max="7437" width="12.42578125" style="59" customWidth="1"/>
    <col min="7438" max="7438" width="12.5703125" style="59" customWidth="1"/>
    <col min="7439" max="7439" width="9.28515625" style="59" bestFit="1" customWidth="1"/>
    <col min="7440" max="7440" width="9.7109375" style="59" customWidth="1"/>
    <col min="7441" max="7441" width="8.5703125" style="59" customWidth="1"/>
    <col min="7442" max="7442" width="8.42578125" style="59" customWidth="1"/>
    <col min="7443" max="7443" width="10" style="59" customWidth="1"/>
    <col min="7444" max="7444" width="10.140625" style="59" customWidth="1"/>
    <col min="7445" max="7446" width="9.28515625" style="59" bestFit="1" customWidth="1"/>
    <col min="7447" max="7447" width="15.5703125" style="59" customWidth="1"/>
    <col min="7448" max="7448" width="15.28515625" style="59" customWidth="1"/>
    <col min="7449" max="7449" width="13.42578125" style="59" customWidth="1"/>
    <col min="7450" max="7450" width="10.85546875" style="59" customWidth="1"/>
    <col min="7451" max="7678" width="9.140625" style="59"/>
    <col min="7679" max="7679" width="1.140625" style="59" customWidth="1"/>
    <col min="7680" max="7680" width="9.28515625" style="59" bestFit="1" customWidth="1"/>
    <col min="7681" max="7681" width="14.85546875" style="59" customWidth="1"/>
    <col min="7682" max="7682" width="16.85546875" style="59" customWidth="1"/>
    <col min="7683" max="7683" width="10" style="59" customWidth="1"/>
    <col min="7684" max="7685" width="9.28515625" style="59" bestFit="1" customWidth="1"/>
    <col min="7686" max="7686" width="14.85546875" style="59" customWidth="1"/>
    <col min="7687" max="7687" width="11" style="59" customWidth="1"/>
    <col min="7688" max="7688" width="13.7109375" style="59" customWidth="1"/>
    <col min="7689" max="7689" width="14.28515625" style="59" customWidth="1"/>
    <col min="7690" max="7690" width="12.85546875" style="59" customWidth="1"/>
    <col min="7691" max="7691" width="13.5703125" style="59" customWidth="1"/>
    <col min="7692" max="7692" width="15.140625" style="59" customWidth="1"/>
    <col min="7693" max="7693" width="12.42578125" style="59" customWidth="1"/>
    <col min="7694" max="7694" width="12.5703125" style="59" customWidth="1"/>
    <col min="7695" max="7695" width="9.28515625" style="59" bestFit="1" customWidth="1"/>
    <col min="7696" max="7696" width="9.7109375" style="59" customWidth="1"/>
    <col min="7697" max="7697" width="8.5703125" style="59" customWidth="1"/>
    <col min="7698" max="7698" width="8.42578125" style="59" customWidth="1"/>
    <col min="7699" max="7699" width="10" style="59" customWidth="1"/>
    <col min="7700" max="7700" width="10.140625" style="59" customWidth="1"/>
    <col min="7701" max="7702" width="9.28515625" style="59" bestFit="1" customWidth="1"/>
    <col min="7703" max="7703" width="15.5703125" style="59" customWidth="1"/>
    <col min="7704" max="7704" width="15.28515625" style="59" customWidth="1"/>
    <col min="7705" max="7705" width="13.42578125" style="59" customWidth="1"/>
    <col min="7706" max="7706" width="10.85546875" style="59" customWidth="1"/>
    <col min="7707" max="7934" width="9.140625" style="59"/>
    <col min="7935" max="7935" width="1.140625" style="59" customWidth="1"/>
    <col min="7936" max="7936" width="9.28515625" style="59" bestFit="1" customWidth="1"/>
    <col min="7937" max="7937" width="14.85546875" style="59" customWidth="1"/>
    <col min="7938" max="7938" width="16.85546875" style="59" customWidth="1"/>
    <col min="7939" max="7939" width="10" style="59" customWidth="1"/>
    <col min="7940" max="7941" width="9.28515625" style="59" bestFit="1" customWidth="1"/>
    <col min="7942" max="7942" width="14.85546875" style="59" customWidth="1"/>
    <col min="7943" max="7943" width="11" style="59" customWidth="1"/>
    <col min="7944" max="7944" width="13.7109375" style="59" customWidth="1"/>
    <col min="7945" max="7945" width="14.28515625" style="59" customWidth="1"/>
    <col min="7946" max="7946" width="12.85546875" style="59" customWidth="1"/>
    <col min="7947" max="7947" width="13.5703125" style="59" customWidth="1"/>
    <col min="7948" max="7948" width="15.140625" style="59" customWidth="1"/>
    <col min="7949" max="7949" width="12.42578125" style="59" customWidth="1"/>
    <col min="7950" max="7950" width="12.5703125" style="59" customWidth="1"/>
    <col min="7951" max="7951" width="9.28515625" style="59" bestFit="1" customWidth="1"/>
    <col min="7952" max="7952" width="9.7109375" style="59" customWidth="1"/>
    <col min="7953" max="7953" width="8.5703125" style="59" customWidth="1"/>
    <col min="7954" max="7954" width="8.42578125" style="59" customWidth="1"/>
    <col min="7955" max="7955" width="10" style="59" customWidth="1"/>
    <col min="7956" max="7956" width="10.140625" style="59" customWidth="1"/>
    <col min="7957" max="7958" width="9.28515625" style="59" bestFit="1" customWidth="1"/>
    <col min="7959" max="7959" width="15.5703125" style="59" customWidth="1"/>
    <col min="7960" max="7960" width="15.28515625" style="59" customWidth="1"/>
    <col min="7961" max="7961" width="13.42578125" style="59" customWidth="1"/>
    <col min="7962" max="7962" width="10.85546875" style="59" customWidth="1"/>
    <col min="7963" max="8190" width="9.140625" style="59"/>
    <col min="8191" max="8191" width="1.140625" style="59" customWidth="1"/>
    <col min="8192" max="8192" width="9.28515625" style="59" bestFit="1" customWidth="1"/>
    <col min="8193" max="8193" width="14.85546875" style="59" customWidth="1"/>
    <col min="8194" max="8194" width="16.85546875" style="59" customWidth="1"/>
    <col min="8195" max="8195" width="10" style="59" customWidth="1"/>
    <col min="8196" max="8197" width="9.28515625" style="59" bestFit="1" customWidth="1"/>
    <col min="8198" max="8198" width="14.85546875" style="59" customWidth="1"/>
    <col min="8199" max="8199" width="11" style="59" customWidth="1"/>
    <col min="8200" max="8200" width="13.7109375" style="59" customWidth="1"/>
    <col min="8201" max="8201" width="14.28515625" style="59" customWidth="1"/>
    <col min="8202" max="8202" width="12.85546875" style="59" customWidth="1"/>
    <col min="8203" max="8203" width="13.5703125" style="59" customWidth="1"/>
    <col min="8204" max="8204" width="15.140625" style="59" customWidth="1"/>
    <col min="8205" max="8205" width="12.42578125" style="59" customWidth="1"/>
    <col min="8206" max="8206" width="12.5703125" style="59" customWidth="1"/>
    <col min="8207" max="8207" width="9.28515625" style="59" bestFit="1" customWidth="1"/>
    <col min="8208" max="8208" width="9.7109375" style="59" customWidth="1"/>
    <col min="8209" max="8209" width="8.5703125" style="59" customWidth="1"/>
    <col min="8210" max="8210" width="8.42578125" style="59" customWidth="1"/>
    <col min="8211" max="8211" width="10" style="59" customWidth="1"/>
    <col min="8212" max="8212" width="10.140625" style="59" customWidth="1"/>
    <col min="8213" max="8214" width="9.28515625" style="59" bestFit="1" customWidth="1"/>
    <col min="8215" max="8215" width="15.5703125" style="59" customWidth="1"/>
    <col min="8216" max="8216" width="15.28515625" style="59" customWidth="1"/>
    <col min="8217" max="8217" width="13.42578125" style="59" customWidth="1"/>
    <col min="8218" max="8218" width="10.85546875" style="59" customWidth="1"/>
    <col min="8219" max="8446" width="9.140625" style="59"/>
    <col min="8447" max="8447" width="1.140625" style="59" customWidth="1"/>
    <col min="8448" max="8448" width="9.28515625" style="59" bestFit="1" customWidth="1"/>
    <col min="8449" max="8449" width="14.85546875" style="59" customWidth="1"/>
    <col min="8450" max="8450" width="16.85546875" style="59" customWidth="1"/>
    <col min="8451" max="8451" width="10" style="59" customWidth="1"/>
    <col min="8452" max="8453" width="9.28515625" style="59" bestFit="1" customWidth="1"/>
    <col min="8454" max="8454" width="14.85546875" style="59" customWidth="1"/>
    <col min="8455" max="8455" width="11" style="59" customWidth="1"/>
    <col min="8456" max="8456" width="13.7109375" style="59" customWidth="1"/>
    <col min="8457" max="8457" width="14.28515625" style="59" customWidth="1"/>
    <col min="8458" max="8458" width="12.85546875" style="59" customWidth="1"/>
    <col min="8459" max="8459" width="13.5703125" style="59" customWidth="1"/>
    <col min="8460" max="8460" width="15.140625" style="59" customWidth="1"/>
    <col min="8461" max="8461" width="12.42578125" style="59" customWidth="1"/>
    <col min="8462" max="8462" width="12.5703125" style="59" customWidth="1"/>
    <col min="8463" max="8463" width="9.28515625" style="59" bestFit="1" customWidth="1"/>
    <col min="8464" max="8464" width="9.7109375" style="59" customWidth="1"/>
    <col min="8465" max="8465" width="8.5703125" style="59" customWidth="1"/>
    <col min="8466" max="8466" width="8.42578125" style="59" customWidth="1"/>
    <col min="8467" max="8467" width="10" style="59" customWidth="1"/>
    <col min="8468" max="8468" width="10.140625" style="59" customWidth="1"/>
    <col min="8469" max="8470" width="9.28515625" style="59" bestFit="1" customWidth="1"/>
    <col min="8471" max="8471" width="15.5703125" style="59" customWidth="1"/>
    <col min="8472" max="8472" width="15.28515625" style="59" customWidth="1"/>
    <col min="8473" max="8473" width="13.42578125" style="59" customWidth="1"/>
    <col min="8474" max="8474" width="10.85546875" style="59" customWidth="1"/>
    <col min="8475" max="8702" width="9.140625" style="59"/>
    <col min="8703" max="8703" width="1.140625" style="59" customWidth="1"/>
    <col min="8704" max="8704" width="9.28515625" style="59" bestFit="1" customWidth="1"/>
    <col min="8705" max="8705" width="14.85546875" style="59" customWidth="1"/>
    <col min="8706" max="8706" width="16.85546875" style="59" customWidth="1"/>
    <col min="8707" max="8707" width="10" style="59" customWidth="1"/>
    <col min="8708" max="8709" width="9.28515625" style="59" bestFit="1" customWidth="1"/>
    <col min="8710" max="8710" width="14.85546875" style="59" customWidth="1"/>
    <col min="8711" max="8711" width="11" style="59" customWidth="1"/>
    <col min="8712" max="8712" width="13.7109375" style="59" customWidth="1"/>
    <col min="8713" max="8713" width="14.28515625" style="59" customWidth="1"/>
    <col min="8714" max="8714" width="12.85546875" style="59" customWidth="1"/>
    <col min="8715" max="8715" width="13.5703125" style="59" customWidth="1"/>
    <col min="8716" max="8716" width="15.140625" style="59" customWidth="1"/>
    <col min="8717" max="8717" width="12.42578125" style="59" customWidth="1"/>
    <col min="8718" max="8718" width="12.5703125" style="59" customWidth="1"/>
    <col min="8719" max="8719" width="9.28515625" style="59" bestFit="1" customWidth="1"/>
    <col min="8720" max="8720" width="9.7109375" style="59" customWidth="1"/>
    <col min="8721" max="8721" width="8.5703125" style="59" customWidth="1"/>
    <col min="8722" max="8722" width="8.42578125" style="59" customWidth="1"/>
    <col min="8723" max="8723" width="10" style="59" customWidth="1"/>
    <col min="8724" max="8724" width="10.140625" style="59" customWidth="1"/>
    <col min="8725" max="8726" width="9.28515625" style="59" bestFit="1" customWidth="1"/>
    <col min="8727" max="8727" width="15.5703125" style="59" customWidth="1"/>
    <col min="8728" max="8728" width="15.28515625" style="59" customWidth="1"/>
    <col min="8729" max="8729" width="13.42578125" style="59" customWidth="1"/>
    <col min="8730" max="8730" width="10.85546875" style="59" customWidth="1"/>
    <col min="8731" max="8958" width="9.140625" style="59"/>
    <col min="8959" max="8959" width="1.140625" style="59" customWidth="1"/>
    <col min="8960" max="8960" width="9.28515625" style="59" bestFit="1" customWidth="1"/>
    <col min="8961" max="8961" width="14.85546875" style="59" customWidth="1"/>
    <col min="8962" max="8962" width="16.85546875" style="59" customWidth="1"/>
    <col min="8963" max="8963" width="10" style="59" customWidth="1"/>
    <col min="8964" max="8965" width="9.28515625" style="59" bestFit="1" customWidth="1"/>
    <col min="8966" max="8966" width="14.85546875" style="59" customWidth="1"/>
    <col min="8967" max="8967" width="11" style="59" customWidth="1"/>
    <col min="8968" max="8968" width="13.7109375" style="59" customWidth="1"/>
    <col min="8969" max="8969" width="14.28515625" style="59" customWidth="1"/>
    <col min="8970" max="8970" width="12.85546875" style="59" customWidth="1"/>
    <col min="8971" max="8971" width="13.5703125" style="59" customWidth="1"/>
    <col min="8972" max="8972" width="15.140625" style="59" customWidth="1"/>
    <col min="8973" max="8973" width="12.42578125" style="59" customWidth="1"/>
    <col min="8974" max="8974" width="12.5703125" style="59" customWidth="1"/>
    <col min="8975" max="8975" width="9.28515625" style="59" bestFit="1" customWidth="1"/>
    <col min="8976" max="8976" width="9.7109375" style="59" customWidth="1"/>
    <col min="8977" max="8977" width="8.5703125" style="59" customWidth="1"/>
    <col min="8978" max="8978" width="8.42578125" style="59" customWidth="1"/>
    <col min="8979" max="8979" width="10" style="59" customWidth="1"/>
    <col min="8980" max="8980" width="10.140625" style="59" customWidth="1"/>
    <col min="8981" max="8982" width="9.28515625" style="59" bestFit="1" customWidth="1"/>
    <col min="8983" max="8983" width="15.5703125" style="59" customWidth="1"/>
    <col min="8984" max="8984" width="15.28515625" style="59" customWidth="1"/>
    <col min="8985" max="8985" width="13.42578125" style="59" customWidth="1"/>
    <col min="8986" max="8986" width="10.85546875" style="59" customWidth="1"/>
    <col min="8987" max="9214" width="9.140625" style="59"/>
    <col min="9215" max="9215" width="1.140625" style="59" customWidth="1"/>
    <col min="9216" max="9216" width="9.28515625" style="59" bestFit="1" customWidth="1"/>
    <col min="9217" max="9217" width="14.85546875" style="59" customWidth="1"/>
    <col min="9218" max="9218" width="16.85546875" style="59" customWidth="1"/>
    <col min="9219" max="9219" width="10" style="59" customWidth="1"/>
    <col min="9220" max="9221" width="9.28515625" style="59" bestFit="1" customWidth="1"/>
    <col min="9222" max="9222" width="14.85546875" style="59" customWidth="1"/>
    <col min="9223" max="9223" width="11" style="59" customWidth="1"/>
    <col min="9224" max="9224" width="13.7109375" style="59" customWidth="1"/>
    <col min="9225" max="9225" width="14.28515625" style="59" customWidth="1"/>
    <col min="9226" max="9226" width="12.85546875" style="59" customWidth="1"/>
    <col min="9227" max="9227" width="13.5703125" style="59" customWidth="1"/>
    <col min="9228" max="9228" width="15.140625" style="59" customWidth="1"/>
    <col min="9229" max="9229" width="12.42578125" style="59" customWidth="1"/>
    <col min="9230" max="9230" width="12.5703125" style="59" customWidth="1"/>
    <col min="9231" max="9231" width="9.28515625" style="59" bestFit="1" customWidth="1"/>
    <col min="9232" max="9232" width="9.7109375" style="59" customWidth="1"/>
    <col min="9233" max="9233" width="8.5703125" style="59" customWidth="1"/>
    <col min="9234" max="9234" width="8.42578125" style="59" customWidth="1"/>
    <col min="9235" max="9235" width="10" style="59" customWidth="1"/>
    <col min="9236" max="9236" width="10.140625" style="59" customWidth="1"/>
    <col min="9237" max="9238" width="9.28515625" style="59" bestFit="1" customWidth="1"/>
    <col min="9239" max="9239" width="15.5703125" style="59" customWidth="1"/>
    <col min="9240" max="9240" width="15.28515625" style="59" customWidth="1"/>
    <col min="9241" max="9241" width="13.42578125" style="59" customWidth="1"/>
    <col min="9242" max="9242" width="10.85546875" style="59" customWidth="1"/>
    <col min="9243" max="9470" width="9.140625" style="59"/>
    <col min="9471" max="9471" width="1.140625" style="59" customWidth="1"/>
    <col min="9472" max="9472" width="9.28515625" style="59" bestFit="1" customWidth="1"/>
    <col min="9473" max="9473" width="14.85546875" style="59" customWidth="1"/>
    <col min="9474" max="9474" width="16.85546875" style="59" customWidth="1"/>
    <col min="9475" max="9475" width="10" style="59" customWidth="1"/>
    <col min="9476" max="9477" width="9.28515625" style="59" bestFit="1" customWidth="1"/>
    <col min="9478" max="9478" width="14.85546875" style="59" customWidth="1"/>
    <col min="9479" max="9479" width="11" style="59" customWidth="1"/>
    <col min="9480" max="9480" width="13.7109375" style="59" customWidth="1"/>
    <col min="9481" max="9481" width="14.28515625" style="59" customWidth="1"/>
    <col min="9482" max="9482" width="12.85546875" style="59" customWidth="1"/>
    <col min="9483" max="9483" width="13.5703125" style="59" customWidth="1"/>
    <col min="9484" max="9484" width="15.140625" style="59" customWidth="1"/>
    <col min="9485" max="9485" width="12.42578125" style="59" customWidth="1"/>
    <col min="9486" max="9486" width="12.5703125" style="59" customWidth="1"/>
    <col min="9487" max="9487" width="9.28515625" style="59" bestFit="1" customWidth="1"/>
    <col min="9488" max="9488" width="9.7109375" style="59" customWidth="1"/>
    <col min="9489" max="9489" width="8.5703125" style="59" customWidth="1"/>
    <col min="9490" max="9490" width="8.42578125" style="59" customWidth="1"/>
    <col min="9491" max="9491" width="10" style="59" customWidth="1"/>
    <col min="9492" max="9492" width="10.140625" style="59" customWidth="1"/>
    <col min="9493" max="9494" width="9.28515625" style="59" bestFit="1" customWidth="1"/>
    <col min="9495" max="9495" width="15.5703125" style="59" customWidth="1"/>
    <col min="9496" max="9496" width="15.28515625" style="59" customWidth="1"/>
    <col min="9497" max="9497" width="13.42578125" style="59" customWidth="1"/>
    <col min="9498" max="9498" width="10.85546875" style="59" customWidth="1"/>
    <col min="9499" max="9726" width="9.140625" style="59"/>
    <col min="9727" max="9727" width="1.140625" style="59" customWidth="1"/>
    <col min="9728" max="9728" width="9.28515625" style="59" bestFit="1" customWidth="1"/>
    <col min="9729" max="9729" width="14.85546875" style="59" customWidth="1"/>
    <col min="9730" max="9730" width="16.85546875" style="59" customWidth="1"/>
    <col min="9731" max="9731" width="10" style="59" customWidth="1"/>
    <col min="9732" max="9733" width="9.28515625" style="59" bestFit="1" customWidth="1"/>
    <col min="9734" max="9734" width="14.85546875" style="59" customWidth="1"/>
    <col min="9735" max="9735" width="11" style="59" customWidth="1"/>
    <col min="9736" max="9736" width="13.7109375" style="59" customWidth="1"/>
    <col min="9737" max="9737" width="14.28515625" style="59" customWidth="1"/>
    <col min="9738" max="9738" width="12.85546875" style="59" customWidth="1"/>
    <col min="9739" max="9739" width="13.5703125" style="59" customWidth="1"/>
    <col min="9740" max="9740" width="15.140625" style="59" customWidth="1"/>
    <col min="9741" max="9741" width="12.42578125" style="59" customWidth="1"/>
    <col min="9742" max="9742" width="12.5703125" style="59" customWidth="1"/>
    <col min="9743" max="9743" width="9.28515625" style="59" bestFit="1" customWidth="1"/>
    <col min="9744" max="9744" width="9.7109375" style="59" customWidth="1"/>
    <col min="9745" max="9745" width="8.5703125" style="59" customWidth="1"/>
    <col min="9746" max="9746" width="8.42578125" style="59" customWidth="1"/>
    <col min="9747" max="9747" width="10" style="59" customWidth="1"/>
    <col min="9748" max="9748" width="10.140625" style="59" customWidth="1"/>
    <col min="9749" max="9750" width="9.28515625" style="59" bestFit="1" customWidth="1"/>
    <col min="9751" max="9751" width="15.5703125" style="59" customWidth="1"/>
    <col min="9752" max="9752" width="15.28515625" style="59" customWidth="1"/>
    <col min="9753" max="9753" width="13.42578125" style="59" customWidth="1"/>
    <col min="9754" max="9754" width="10.85546875" style="59" customWidth="1"/>
    <col min="9755" max="9982" width="9.140625" style="59"/>
    <col min="9983" max="9983" width="1.140625" style="59" customWidth="1"/>
    <col min="9984" max="9984" width="9.28515625" style="59" bestFit="1" customWidth="1"/>
    <col min="9985" max="9985" width="14.85546875" style="59" customWidth="1"/>
    <col min="9986" max="9986" width="16.85546875" style="59" customWidth="1"/>
    <col min="9987" max="9987" width="10" style="59" customWidth="1"/>
    <col min="9988" max="9989" width="9.28515625" style="59" bestFit="1" customWidth="1"/>
    <col min="9990" max="9990" width="14.85546875" style="59" customWidth="1"/>
    <col min="9991" max="9991" width="11" style="59" customWidth="1"/>
    <col min="9992" max="9992" width="13.7109375" style="59" customWidth="1"/>
    <col min="9993" max="9993" width="14.28515625" style="59" customWidth="1"/>
    <col min="9994" max="9994" width="12.85546875" style="59" customWidth="1"/>
    <col min="9995" max="9995" width="13.5703125" style="59" customWidth="1"/>
    <col min="9996" max="9996" width="15.140625" style="59" customWidth="1"/>
    <col min="9997" max="9997" width="12.42578125" style="59" customWidth="1"/>
    <col min="9998" max="9998" width="12.5703125" style="59" customWidth="1"/>
    <col min="9999" max="9999" width="9.28515625" style="59" bestFit="1" customWidth="1"/>
    <col min="10000" max="10000" width="9.7109375" style="59" customWidth="1"/>
    <col min="10001" max="10001" width="8.5703125" style="59" customWidth="1"/>
    <col min="10002" max="10002" width="8.42578125" style="59" customWidth="1"/>
    <col min="10003" max="10003" width="10" style="59" customWidth="1"/>
    <col min="10004" max="10004" width="10.140625" style="59" customWidth="1"/>
    <col min="10005" max="10006" width="9.28515625" style="59" bestFit="1" customWidth="1"/>
    <col min="10007" max="10007" width="15.5703125" style="59" customWidth="1"/>
    <col min="10008" max="10008" width="15.28515625" style="59" customWidth="1"/>
    <col min="10009" max="10009" width="13.42578125" style="59" customWidth="1"/>
    <col min="10010" max="10010" width="10.85546875" style="59" customWidth="1"/>
    <col min="10011" max="10238" width="9.140625" style="59"/>
    <col min="10239" max="10239" width="1.140625" style="59" customWidth="1"/>
    <col min="10240" max="10240" width="9.28515625" style="59" bestFit="1" customWidth="1"/>
    <col min="10241" max="10241" width="14.85546875" style="59" customWidth="1"/>
    <col min="10242" max="10242" width="16.85546875" style="59" customWidth="1"/>
    <col min="10243" max="10243" width="10" style="59" customWidth="1"/>
    <col min="10244" max="10245" width="9.28515625" style="59" bestFit="1" customWidth="1"/>
    <col min="10246" max="10246" width="14.85546875" style="59" customWidth="1"/>
    <col min="10247" max="10247" width="11" style="59" customWidth="1"/>
    <col min="10248" max="10248" width="13.7109375" style="59" customWidth="1"/>
    <col min="10249" max="10249" width="14.28515625" style="59" customWidth="1"/>
    <col min="10250" max="10250" width="12.85546875" style="59" customWidth="1"/>
    <col min="10251" max="10251" width="13.5703125" style="59" customWidth="1"/>
    <col min="10252" max="10252" width="15.140625" style="59" customWidth="1"/>
    <col min="10253" max="10253" width="12.42578125" style="59" customWidth="1"/>
    <col min="10254" max="10254" width="12.5703125" style="59" customWidth="1"/>
    <col min="10255" max="10255" width="9.28515625" style="59" bestFit="1" customWidth="1"/>
    <col min="10256" max="10256" width="9.7109375" style="59" customWidth="1"/>
    <col min="10257" max="10257" width="8.5703125" style="59" customWidth="1"/>
    <col min="10258" max="10258" width="8.42578125" style="59" customWidth="1"/>
    <col min="10259" max="10259" width="10" style="59" customWidth="1"/>
    <col min="10260" max="10260" width="10.140625" style="59" customWidth="1"/>
    <col min="10261" max="10262" width="9.28515625" style="59" bestFit="1" customWidth="1"/>
    <col min="10263" max="10263" width="15.5703125" style="59" customWidth="1"/>
    <col min="10264" max="10264" width="15.28515625" style="59" customWidth="1"/>
    <col min="10265" max="10265" width="13.42578125" style="59" customWidth="1"/>
    <col min="10266" max="10266" width="10.85546875" style="59" customWidth="1"/>
    <col min="10267" max="10494" width="9.140625" style="59"/>
    <col min="10495" max="10495" width="1.140625" style="59" customWidth="1"/>
    <col min="10496" max="10496" width="9.28515625" style="59" bestFit="1" customWidth="1"/>
    <col min="10497" max="10497" width="14.85546875" style="59" customWidth="1"/>
    <col min="10498" max="10498" width="16.85546875" style="59" customWidth="1"/>
    <col min="10499" max="10499" width="10" style="59" customWidth="1"/>
    <col min="10500" max="10501" width="9.28515625" style="59" bestFit="1" customWidth="1"/>
    <col min="10502" max="10502" width="14.85546875" style="59" customWidth="1"/>
    <col min="10503" max="10503" width="11" style="59" customWidth="1"/>
    <col min="10504" max="10504" width="13.7109375" style="59" customWidth="1"/>
    <col min="10505" max="10505" width="14.28515625" style="59" customWidth="1"/>
    <col min="10506" max="10506" width="12.85546875" style="59" customWidth="1"/>
    <col min="10507" max="10507" width="13.5703125" style="59" customWidth="1"/>
    <col min="10508" max="10508" width="15.140625" style="59" customWidth="1"/>
    <col min="10509" max="10509" width="12.42578125" style="59" customWidth="1"/>
    <col min="10510" max="10510" width="12.5703125" style="59" customWidth="1"/>
    <col min="10511" max="10511" width="9.28515625" style="59" bestFit="1" customWidth="1"/>
    <col min="10512" max="10512" width="9.7109375" style="59" customWidth="1"/>
    <col min="10513" max="10513" width="8.5703125" style="59" customWidth="1"/>
    <col min="10514" max="10514" width="8.42578125" style="59" customWidth="1"/>
    <col min="10515" max="10515" width="10" style="59" customWidth="1"/>
    <col min="10516" max="10516" width="10.140625" style="59" customWidth="1"/>
    <col min="10517" max="10518" width="9.28515625" style="59" bestFit="1" customWidth="1"/>
    <col min="10519" max="10519" width="15.5703125" style="59" customWidth="1"/>
    <col min="10520" max="10520" width="15.28515625" style="59" customWidth="1"/>
    <col min="10521" max="10521" width="13.42578125" style="59" customWidth="1"/>
    <col min="10522" max="10522" width="10.85546875" style="59" customWidth="1"/>
    <col min="10523" max="10750" width="9.140625" style="59"/>
    <col min="10751" max="10751" width="1.140625" style="59" customWidth="1"/>
    <col min="10752" max="10752" width="9.28515625" style="59" bestFit="1" customWidth="1"/>
    <col min="10753" max="10753" width="14.85546875" style="59" customWidth="1"/>
    <col min="10754" max="10754" width="16.85546875" style="59" customWidth="1"/>
    <col min="10755" max="10755" width="10" style="59" customWidth="1"/>
    <col min="10756" max="10757" width="9.28515625" style="59" bestFit="1" customWidth="1"/>
    <col min="10758" max="10758" width="14.85546875" style="59" customWidth="1"/>
    <col min="10759" max="10759" width="11" style="59" customWidth="1"/>
    <col min="10760" max="10760" width="13.7109375" style="59" customWidth="1"/>
    <col min="10761" max="10761" width="14.28515625" style="59" customWidth="1"/>
    <col min="10762" max="10762" width="12.85546875" style="59" customWidth="1"/>
    <col min="10763" max="10763" width="13.5703125" style="59" customWidth="1"/>
    <col min="10764" max="10764" width="15.140625" style="59" customWidth="1"/>
    <col min="10765" max="10765" width="12.42578125" style="59" customWidth="1"/>
    <col min="10766" max="10766" width="12.5703125" style="59" customWidth="1"/>
    <col min="10767" max="10767" width="9.28515625" style="59" bestFit="1" customWidth="1"/>
    <col min="10768" max="10768" width="9.7109375" style="59" customWidth="1"/>
    <col min="10769" max="10769" width="8.5703125" style="59" customWidth="1"/>
    <col min="10770" max="10770" width="8.42578125" style="59" customWidth="1"/>
    <col min="10771" max="10771" width="10" style="59" customWidth="1"/>
    <col min="10772" max="10772" width="10.140625" style="59" customWidth="1"/>
    <col min="10773" max="10774" width="9.28515625" style="59" bestFit="1" customWidth="1"/>
    <col min="10775" max="10775" width="15.5703125" style="59" customWidth="1"/>
    <col min="10776" max="10776" width="15.28515625" style="59" customWidth="1"/>
    <col min="10777" max="10777" width="13.42578125" style="59" customWidth="1"/>
    <col min="10778" max="10778" width="10.85546875" style="59" customWidth="1"/>
    <col min="10779" max="11006" width="9.140625" style="59"/>
    <col min="11007" max="11007" width="1.140625" style="59" customWidth="1"/>
    <col min="11008" max="11008" width="9.28515625" style="59" bestFit="1" customWidth="1"/>
    <col min="11009" max="11009" width="14.85546875" style="59" customWidth="1"/>
    <col min="11010" max="11010" width="16.85546875" style="59" customWidth="1"/>
    <col min="11011" max="11011" width="10" style="59" customWidth="1"/>
    <col min="11012" max="11013" width="9.28515625" style="59" bestFit="1" customWidth="1"/>
    <col min="11014" max="11014" width="14.85546875" style="59" customWidth="1"/>
    <col min="11015" max="11015" width="11" style="59" customWidth="1"/>
    <col min="11016" max="11016" width="13.7109375" style="59" customWidth="1"/>
    <col min="11017" max="11017" width="14.28515625" style="59" customWidth="1"/>
    <col min="11018" max="11018" width="12.85546875" style="59" customWidth="1"/>
    <col min="11019" max="11019" width="13.5703125" style="59" customWidth="1"/>
    <col min="11020" max="11020" width="15.140625" style="59" customWidth="1"/>
    <col min="11021" max="11021" width="12.42578125" style="59" customWidth="1"/>
    <col min="11022" max="11022" width="12.5703125" style="59" customWidth="1"/>
    <col min="11023" max="11023" width="9.28515625" style="59" bestFit="1" customWidth="1"/>
    <col min="11024" max="11024" width="9.7109375" style="59" customWidth="1"/>
    <col min="11025" max="11025" width="8.5703125" style="59" customWidth="1"/>
    <col min="11026" max="11026" width="8.42578125" style="59" customWidth="1"/>
    <col min="11027" max="11027" width="10" style="59" customWidth="1"/>
    <col min="11028" max="11028" width="10.140625" style="59" customWidth="1"/>
    <col min="11029" max="11030" width="9.28515625" style="59" bestFit="1" customWidth="1"/>
    <col min="11031" max="11031" width="15.5703125" style="59" customWidth="1"/>
    <col min="11032" max="11032" width="15.28515625" style="59" customWidth="1"/>
    <col min="11033" max="11033" width="13.42578125" style="59" customWidth="1"/>
    <col min="11034" max="11034" width="10.85546875" style="59" customWidth="1"/>
    <col min="11035" max="11262" width="9.140625" style="59"/>
    <col min="11263" max="11263" width="1.140625" style="59" customWidth="1"/>
    <col min="11264" max="11264" width="9.28515625" style="59" bestFit="1" customWidth="1"/>
    <col min="11265" max="11265" width="14.85546875" style="59" customWidth="1"/>
    <col min="11266" max="11266" width="16.85546875" style="59" customWidth="1"/>
    <col min="11267" max="11267" width="10" style="59" customWidth="1"/>
    <col min="11268" max="11269" width="9.28515625" style="59" bestFit="1" customWidth="1"/>
    <col min="11270" max="11270" width="14.85546875" style="59" customWidth="1"/>
    <col min="11271" max="11271" width="11" style="59" customWidth="1"/>
    <col min="11272" max="11272" width="13.7109375" style="59" customWidth="1"/>
    <col min="11273" max="11273" width="14.28515625" style="59" customWidth="1"/>
    <col min="11274" max="11274" width="12.85546875" style="59" customWidth="1"/>
    <col min="11275" max="11275" width="13.5703125" style="59" customWidth="1"/>
    <col min="11276" max="11276" width="15.140625" style="59" customWidth="1"/>
    <col min="11277" max="11277" width="12.42578125" style="59" customWidth="1"/>
    <col min="11278" max="11278" width="12.5703125" style="59" customWidth="1"/>
    <col min="11279" max="11279" width="9.28515625" style="59" bestFit="1" customWidth="1"/>
    <col min="11280" max="11280" width="9.7109375" style="59" customWidth="1"/>
    <col min="11281" max="11281" width="8.5703125" style="59" customWidth="1"/>
    <col min="11282" max="11282" width="8.42578125" style="59" customWidth="1"/>
    <col min="11283" max="11283" width="10" style="59" customWidth="1"/>
    <col min="11284" max="11284" width="10.140625" style="59" customWidth="1"/>
    <col min="11285" max="11286" width="9.28515625" style="59" bestFit="1" customWidth="1"/>
    <col min="11287" max="11287" width="15.5703125" style="59" customWidth="1"/>
    <col min="11288" max="11288" width="15.28515625" style="59" customWidth="1"/>
    <col min="11289" max="11289" width="13.42578125" style="59" customWidth="1"/>
    <col min="11290" max="11290" width="10.85546875" style="59" customWidth="1"/>
    <col min="11291" max="11518" width="9.140625" style="59"/>
    <col min="11519" max="11519" width="1.140625" style="59" customWidth="1"/>
    <col min="11520" max="11520" width="9.28515625" style="59" bestFit="1" customWidth="1"/>
    <col min="11521" max="11521" width="14.85546875" style="59" customWidth="1"/>
    <col min="11522" max="11522" width="16.85546875" style="59" customWidth="1"/>
    <col min="11523" max="11523" width="10" style="59" customWidth="1"/>
    <col min="11524" max="11525" width="9.28515625" style="59" bestFit="1" customWidth="1"/>
    <col min="11526" max="11526" width="14.85546875" style="59" customWidth="1"/>
    <col min="11527" max="11527" width="11" style="59" customWidth="1"/>
    <col min="11528" max="11528" width="13.7109375" style="59" customWidth="1"/>
    <col min="11529" max="11529" width="14.28515625" style="59" customWidth="1"/>
    <col min="11530" max="11530" width="12.85546875" style="59" customWidth="1"/>
    <col min="11531" max="11531" width="13.5703125" style="59" customWidth="1"/>
    <col min="11532" max="11532" width="15.140625" style="59" customWidth="1"/>
    <col min="11533" max="11533" width="12.42578125" style="59" customWidth="1"/>
    <col min="11534" max="11534" width="12.5703125" style="59" customWidth="1"/>
    <col min="11535" max="11535" width="9.28515625" style="59" bestFit="1" customWidth="1"/>
    <col min="11536" max="11536" width="9.7109375" style="59" customWidth="1"/>
    <col min="11537" max="11537" width="8.5703125" style="59" customWidth="1"/>
    <col min="11538" max="11538" width="8.42578125" style="59" customWidth="1"/>
    <col min="11539" max="11539" width="10" style="59" customWidth="1"/>
    <col min="11540" max="11540" width="10.140625" style="59" customWidth="1"/>
    <col min="11541" max="11542" width="9.28515625" style="59" bestFit="1" customWidth="1"/>
    <col min="11543" max="11543" width="15.5703125" style="59" customWidth="1"/>
    <col min="11544" max="11544" width="15.28515625" style="59" customWidth="1"/>
    <col min="11545" max="11545" width="13.42578125" style="59" customWidth="1"/>
    <col min="11546" max="11546" width="10.85546875" style="59" customWidth="1"/>
    <col min="11547" max="11774" width="9.140625" style="59"/>
    <col min="11775" max="11775" width="1.140625" style="59" customWidth="1"/>
    <col min="11776" max="11776" width="9.28515625" style="59" bestFit="1" customWidth="1"/>
    <col min="11777" max="11777" width="14.85546875" style="59" customWidth="1"/>
    <col min="11778" max="11778" width="16.85546875" style="59" customWidth="1"/>
    <col min="11779" max="11779" width="10" style="59" customWidth="1"/>
    <col min="11780" max="11781" width="9.28515625" style="59" bestFit="1" customWidth="1"/>
    <col min="11782" max="11782" width="14.85546875" style="59" customWidth="1"/>
    <col min="11783" max="11783" width="11" style="59" customWidth="1"/>
    <col min="11784" max="11784" width="13.7109375" style="59" customWidth="1"/>
    <col min="11785" max="11785" width="14.28515625" style="59" customWidth="1"/>
    <col min="11786" max="11786" width="12.85546875" style="59" customWidth="1"/>
    <col min="11787" max="11787" width="13.5703125" style="59" customWidth="1"/>
    <col min="11788" max="11788" width="15.140625" style="59" customWidth="1"/>
    <col min="11789" max="11789" width="12.42578125" style="59" customWidth="1"/>
    <col min="11790" max="11790" width="12.5703125" style="59" customWidth="1"/>
    <col min="11791" max="11791" width="9.28515625" style="59" bestFit="1" customWidth="1"/>
    <col min="11792" max="11792" width="9.7109375" style="59" customWidth="1"/>
    <col min="11793" max="11793" width="8.5703125" style="59" customWidth="1"/>
    <col min="11794" max="11794" width="8.42578125" style="59" customWidth="1"/>
    <col min="11795" max="11795" width="10" style="59" customWidth="1"/>
    <col min="11796" max="11796" width="10.140625" style="59" customWidth="1"/>
    <col min="11797" max="11798" width="9.28515625" style="59" bestFit="1" customWidth="1"/>
    <col min="11799" max="11799" width="15.5703125" style="59" customWidth="1"/>
    <col min="11800" max="11800" width="15.28515625" style="59" customWidth="1"/>
    <col min="11801" max="11801" width="13.42578125" style="59" customWidth="1"/>
    <col min="11802" max="11802" width="10.85546875" style="59" customWidth="1"/>
    <col min="11803" max="12030" width="9.140625" style="59"/>
    <col min="12031" max="12031" width="1.140625" style="59" customWidth="1"/>
    <col min="12032" max="12032" width="9.28515625" style="59" bestFit="1" customWidth="1"/>
    <col min="12033" max="12033" width="14.85546875" style="59" customWidth="1"/>
    <col min="12034" max="12034" width="16.85546875" style="59" customWidth="1"/>
    <col min="12035" max="12035" width="10" style="59" customWidth="1"/>
    <col min="12036" max="12037" width="9.28515625" style="59" bestFit="1" customWidth="1"/>
    <col min="12038" max="12038" width="14.85546875" style="59" customWidth="1"/>
    <col min="12039" max="12039" width="11" style="59" customWidth="1"/>
    <col min="12040" max="12040" width="13.7109375" style="59" customWidth="1"/>
    <col min="12041" max="12041" width="14.28515625" style="59" customWidth="1"/>
    <col min="12042" max="12042" width="12.85546875" style="59" customWidth="1"/>
    <col min="12043" max="12043" width="13.5703125" style="59" customWidth="1"/>
    <col min="12044" max="12044" width="15.140625" style="59" customWidth="1"/>
    <col min="12045" max="12045" width="12.42578125" style="59" customWidth="1"/>
    <col min="12046" max="12046" width="12.5703125" style="59" customWidth="1"/>
    <col min="12047" max="12047" width="9.28515625" style="59" bestFit="1" customWidth="1"/>
    <col min="12048" max="12048" width="9.7109375" style="59" customWidth="1"/>
    <col min="12049" max="12049" width="8.5703125" style="59" customWidth="1"/>
    <col min="12050" max="12050" width="8.42578125" style="59" customWidth="1"/>
    <col min="12051" max="12051" width="10" style="59" customWidth="1"/>
    <col min="12052" max="12052" width="10.140625" style="59" customWidth="1"/>
    <col min="12053" max="12054" width="9.28515625" style="59" bestFit="1" customWidth="1"/>
    <col min="12055" max="12055" width="15.5703125" style="59" customWidth="1"/>
    <col min="12056" max="12056" width="15.28515625" style="59" customWidth="1"/>
    <col min="12057" max="12057" width="13.42578125" style="59" customWidth="1"/>
    <col min="12058" max="12058" width="10.85546875" style="59" customWidth="1"/>
    <col min="12059" max="12286" width="9.140625" style="59"/>
    <col min="12287" max="12287" width="1.140625" style="59" customWidth="1"/>
    <col min="12288" max="12288" width="9.28515625" style="59" bestFit="1" customWidth="1"/>
    <col min="12289" max="12289" width="14.85546875" style="59" customWidth="1"/>
    <col min="12290" max="12290" width="16.85546875" style="59" customWidth="1"/>
    <col min="12291" max="12291" width="10" style="59" customWidth="1"/>
    <col min="12292" max="12293" width="9.28515625" style="59" bestFit="1" customWidth="1"/>
    <col min="12294" max="12294" width="14.85546875" style="59" customWidth="1"/>
    <col min="12295" max="12295" width="11" style="59" customWidth="1"/>
    <col min="12296" max="12296" width="13.7109375" style="59" customWidth="1"/>
    <col min="12297" max="12297" width="14.28515625" style="59" customWidth="1"/>
    <col min="12298" max="12298" width="12.85546875" style="59" customWidth="1"/>
    <col min="12299" max="12299" width="13.5703125" style="59" customWidth="1"/>
    <col min="12300" max="12300" width="15.140625" style="59" customWidth="1"/>
    <col min="12301" max="12301" width="12.42578125" style="59" customWidth="1"/>
    <col min="12302" max="12302" width="12.5703125" style="59" customWidth="1"/>
    <col min="12303" max="12303" width="9.28515625" style="59" bestFit="1" customWidth="1"/>
    <col min="12304" max="12304" width="9.7109375" style="59" customWidth="1"/>
    <col min="12305" max="12305" width="8.5703125" style="59" customWidth="1"/>
    <col min="12306" max="12306" width="8.42578125" style="59" customWidth="1"/>
    <col min="12307" max="12307" width="10" style="59" customWidth="1"/>
    <col min="12308" max="12308" width="10.140625" style="59" customWidth="1"/>
    <col min="12309" max="12310" width="9.28515625" style="59" bestFit="1" customWidth="1"/>
    <col min="12311" max="12311" width="15.5703125" style="59" customWidth="1"/>
    <col min="12312" max="12312" width="15.28515625" style="59" customWidth="1"/>
    <col min="12313" max="12313" width="13.42578125" style="59" customWidth="1"/>
    <col min="12314" max="12314" width="10.85546875" style="59" customWidth="1"/>
    <col min="12315" max="12542" width="9.140625" style="59"/>
    <col min="12543" max="12543" width="1.140625" style="59" customWidth="1"/>
    <col min="12544" max="12544" width="9.28515625" style="59" bestFit="1" customWidth="1"/>
    <col min="12545" max="12545" width="14.85546875" style="59" customWidth="1"/>
    <col min="12546" max="12546" width="16.85546875" style="59" customWidth="1"/>
    <col min="12547" max="12547" width="10" style="59" customWidth="1"/>
    <col min="12548" max="12549" width="9.28515625" style="59" bestFit="1" customWidth="1"/>
    <col min="12550" max="12550" width="14.85546875" style="59" customWidth="1"/>
    <col min="12551" max="12551" width="11" style="59" customWidth="1"/>
    <col min="12552" max="12552" width="13.7109375" style="59" customWidth="1"/>
    <col min="12553" max="12553" width="14.28515625" style="59" customWidth="1"/>
    <col min="12554" max="12554" width="12.85546875" style="59" customWidth="1"/>
    <col min="12555" max="12555" width="13.5703125" style="59" customWidth="1"/>
    <col min="12556" max="12556" width="15.140625" style="59" customWidth="1"/>
    <col min="12557" max="12557" width="12.42578125" style="59" customWidth="1"/>
    <col min="12558" max="12558" width="12.5703125" style="59" customWidth="1"/>
    <col min="12559" max="12559" width="9.28515625" style="59" bestFit="1" customWidth="1"/>
    <col min="12560" max="12560" width="9.7109375" style="59" customWidth="1"/>
    <col min="12561" max="12561" width="8.5703125" style="59" customWidth="1"/>
    <col min="12562" max="12562" width="8.42578125" style="59" customWidth="1"/>
    <col min="12563" max="12563" width="10" style="59" customWidth="1"/>
    <col min="12564" max="12564" width="10.140625" style="59" customWidth="1"/>
    <col min="12565" max="12566" width="9.28515625" style="59" bestFit="1" customWidth="1"/>
    <col min="12567" max="12567" width="15.5703125" style="59" customWidth="1"/>
    <col min="12568" max="12568" width="15.28515625" style="59" customWidth="1"/>
    <col min="12569" max="12569" width="13.42578125" style="59" customWidth="1"/>
    <col min="12570" max="12570" width="10.85546875" style="59" customWidth="1"/>
    <col min="12571" max="12798" width="9.140625" style="59"/>
    <col min="12799" max="12799" width="1.140625" style="59" customWidth="1"/>
    <col min="12800" max="12800" width="9.28515625" style="59" bestFit="1" customWidth="1"/>
    <col min="12801" max="12801" width="14.85546875" style="59" customWidth="1"/>
    <col min="12802" max="12802" width="16.85546875" style="59" customWidth="1"/>
    <col min="12803" max="12803" width="10" style="59" customWidth="1"/>
    <col min="12804" max="12805" width="9.28515625" style="59" bestFit="1" customWidth="1"/>
    <col min="12806" max="12806" width="14.85546875" style="59" customWidth="1"/>
    <col min="12807" max="12807" width="11" style="59" customWidth="1"/>
    <col min="12808" max="12808" width="13.7109375" style="59" customWidth="1"/>
    <col min="12809" max="12809" width="14.28515625" style="59" customWidth="1"/>
    <col min="12810" max="12810" width="12.85546875" style="59" customWidth="1"/>
    <col min="12811" max="12811" width="13.5703125" style="59" customWidth="1"/>
    <col min="12812" max="12812" width="15.140625" style="59" customWidth="1"/>
    <col min="12813" max="12813" width="12.42578125" style="59" customWidth="1"/>
    <col min="12814" max="12814" width="12.5703125" style="59" customWidth="1"/>
    <col min="12815" max="12815" width="9.28515625" style="59" bestFit="1" customWidth="1"/>
    <col min="12816" max="12816" width="9.7109375" style="59" customWidth="1"/>
    <col min="12817" max="12817" width="8.5703125" style="59" customWidth="1"/>
    <col min="12818" max="12818" width="8.42578125" style="59" customWidth="1"/>
    <col min="12819" max="12819" width="10" style="59" customWidth="1"/>
    <col min="12820" max="12820" width="10.140625" style="59" customWidth="1"/>
    <col min="12821" max="12822" width="9.28515625" style="59" bestFit="1" customWidth="1"/>
    <col min="12823" max="12823" width="15.5703125" style="59" customWidth="1"/>
    <col min="12824" max="12824" width="15.28515625" style="59" customWidth="1"/>
    <col min="12825" max="12825" width="13.42578125" style="59" customWidth="1"/>
    <col min="12826" max="12826" width="10.85546875" style="59" customWidth="1"/>
    <col min="12827" max="13054" width="9.140625" style="59"/>
    <col min="13055" max="13055" width="1.140625" style="59" customWidth="1"/>
    <col min="13056" max="13056" width="9.28515625" style="59" bestFit="1" customWidth="1"/>
    <col min="13057" max="13057" width="14.85546875" style="59" customWidth="1"/>
    <col min="13058" max="13058" width="16.85546875" style="59" customWidth="1"/>
    <col min="13059" max="13059" width="10" style="59" customWidth="1"/>
    <col min="13060" max="13061" width="9.28515625" style="59" bestFit="1" customWidth="1"/>
    <col min="13062" max="13062" width="14.85546875" style="59" customWidth="1"/>
    <col min="13063" max="13063" width="11" style="59" customWidth="1"/>
    <col min="13064" max="13064" width="13.7109375" style="59" customWidth="1"/>
    <col min="13065" max="13065" width="14.28515625" style="59" customWidth="1"/>
    <col min="13066" max="13066" width="12.85546875" style="59" customWidth="1"/>
    <col min="13067" max="13067" width="13.5703125" style="59" customWidth="1"/>
    <col min="13068" max="13068" width="15.140625" style="59" customWidth="1"/>
    <col min="13069" max="13069" width="12.42578125" style="59" customWidth="1"/>
    <col min="13070" max="13070" width="12.5703125" style="59" customWidth="1"/>
    <col min="13071" max="13071" width="9.28515625" style="59" bestFit="1" customWidth="1"/>
    <col min="13072" max="13072" width="9.7109375" style="59" customWidth="1"/>
    <col min="13073" max="13073" width="8.5703125" style="59" customWidth="1"/>
    <col min="13074" max="13074" width="8.42578125" style="59" customWidth="1"/>
    <col min="13075" max="13075" width="10" style="59" customWidth="1"/>
    <col min="13076" max="13076" width="10.140625" style="59" customWidth="1"/>
    <col min="13077" max="13078" width="9.28515625" style="59" bestFit="1" customWidth="1"/>
    <col min="13079" max="13079" width="15.5703125" style="59" customWidth="1"/>
    <col min="13080" max="13080" width="15.28515625" style="59" customWidth="1"/>
    <col min="13081" max="13081" width="13.42578125" style="59" customWidth="1"/>
    <col min="13082" max="13082" width="10.85546875" style="59" customWidth="1"/>
    <col min="13083" max="13310" width="9.140625" style="59"/>
    <col min="13311" max="13311" width="1.140625" style="59" customWidth="1"/>
    <col min="13312" max="13312" width="9.28515625" style="59" bestFit="1" customWidth="1"/>
    <col min="13313" max="13313" width="14.85546875" style="59" customWidth="1"/>
    <col min="13314" max="13314" width="16.85546875" style="59" customWidth="1"/>
    <col min="13315" max="13315" width="10" style="59" customWidth="1"/>
    <col min="13316" max="13317" width="9.28515625" style="59" bestFit="1" customWidth="1"/>
    <col min="13318" max="13318" width="14.85546875" style="59" customWidth="1"/>
    <col min="13319" max="13319" width="11" style="59" customWidth="1"/>
    <col min="13320" max="13320" width="13.7109375" style="59" customWidth="1"/>
    <col min="13321" max="13321" width="14.28515625" style="59" customWidth="1"/>
    <col min="13322" max="13322" width="12.85546875" style="59" customWidth="1"/>
    <col min="13323" max="13323" width="13.5703125" style="59" customWidth="1"/>
    <col min="13324" max="13324" width="15.140625" style="59" customWidth="1"/>
    <col min="13325" max="13325" width="12.42578125" style="59" customWidth="1"/>
    <col min="13326" max="13326" width="12.5703125" style="59" customWidth="1"/>
    <col min="13327" max="13327" width="9.28515625" style="59" bestFit="1" customWidth="1"/>
    <col min="13328" max="13328" width="9.7109375" style="59" customWidth="1"/>
    <col min="13329" max="13329" width="8.5703125" style="59" customWidth="1"/>
    <col min="13330" max="13330" width="8.42578125" style="59" customWidth="1"/>
    <col min="13331" max="13331" width="10" style="59" customWidth="1"/>
    <col min="13332" max="13332" width="10.140625" style="59" customWidth="1"/>
    <col min="13333" max="13334" width="9.28515625" style="59" bestFit="1" customWidth="1"/>
    <col min="13335" max="13335" width="15.5703125" style="59" customWidth="1"/>
    <col min="13336" max="13336" width="15.28515625" style="59" customWidth="1"/>
    <col min="13337" max="13337" width="13.42578125" style="59" customWidth="1"/>
    <col min="13338" max="13338" width="10.85546875" style="59" customWidth="1"/>
    <col min="13339" max="13566" width="9.140625" style="59"/>
    <col min="13567" max="13567" width="1.140625" style="59" customWidth="1"/>
    <col min="13568" max="13568" width="9.28515625" style="59" bestFit="1" customWidth="1"/>
    <col min="13569" max="13569" width="14.85546875" style="59" customWidth="1"/>
    <col min="13570" max="13570" width="16.85546875" style="59" customWidth="1"/>
    <col min="13571" max="13571" width="10" style="59" customWidth="1"/>
    <col min="13572" max="13573" width="9.28515625" style="59" bestFit="1" customWidth="1"/>
    <col min="13574" max="13574" width="14.85546875" style="59" customWidth="1"/>
    <col min="13575" max="13575" width="11" style="59" customWidth="1"/>
    <col min="13576" max="13576" width="13.7109375" style="59" customWidth="1"/>
    <col min="13577" max="13577" width="14.28515625" style="59" customWidth="1"/>
    <col min="13578" max="13578" width="12.85546875" style="59" customWidth="1"/>
    <col min="13579" max="13579" width="13.5703125" style="59" customWidth="1"/>
    <col min="13580" max="13580" width="15.140625" style="59" customWidth="1"/>
    <col min="13581" max="13581" width="12.42578125" style="59" customWidth="1"/>
    <col min="13582" max="13582" width="12.5703125" style="59" customWidth="1"/>
    <col min="13583" max="13583" width="9.28515625" style="59" bestFit="1" customWidth="1"/>
    <col min="13584" max="13584" width="9.7109375" style="59" customWidth="1"/>
    <col min="13585" max="13585" width="8.5703125" style="59" customWidth="1"/>
    <col min="13586" max="13586" width="8.42578125" style="59" customWidth="1"/>
    <col min="13587" max="13587" width="10" style="59" customWidth="1"/>
    <col min="13588" max="13588" width="10.140625" style="59" customWidth="1"/>
    <col min="13589" max="13590" width="9.28515625" style="59" bestFit="1" customWidth="1"/>
    <col min="13591" max="13591" width="15.5703125" style="59" customWidth="1"/>
    <col min="13592" max="13592" width="15.28515625" style="59" customWidth="1"/>
    <col min="13593" max="13593" width="13.42578125" style="59" customWidth="1"/>
    <col min="13594" max="13594" width="10.85546875" style="59" customWidth="1"/>
    <col min="13595" max="13822" width="9.140625" style="59"/>
    <col min="13823" max="13823" width="1.140625" style="59" customWidth="1"/>
    <col min="13824" max="13824" width="9.28515625" style="59" bestFit="1" customWidth="1"/>
    <col min="13825" max="13825" width="14.85546875" style="59" customWidth="1"/>
    <col min="13826" max="13826" width="16.85546875" style="59" customWidth="1"/>
    <col min="13827" max="13827" width="10" style="59" customWidth="1"/>
    <col min="13828" max="13829" width="9.28515625" style="59" bestFit="1" customWidth="1"/>
    <col min="13830" max="13830" width="14.85546875" style="59" customWidth="1"/>
    <col min="13831" max="13831" width="11" style="59" customWidth="1"/>
    <col min="13832" max="13832" width="13.7109375" style="59" customWidth="1"/>
    <col min="13833" max="13833" width="14.28515625" style="59" customWidth="1"/>
    <col min="13834" max="13834" width="12.85546875" style="59" customWidth="1"/>
    <col min="13835" max="13835" width="13.5703125" style="59" customWidth="1"/>
    <col min="13836" max="13836" width="15.140625" style="59" customWidth="1"/>
    <col min="13837" max="13837" width="12.42578125" style="59" customWidth="1"/>
    <col min="13838" max="13838" width="12.5703125" style="59" customWidth="1"/>
    <col min="13839" max="13839" width="9.28515625" style="59" bestFit="1" customWidth="1"/>
    <col min="13840" max="13840" width="9.7109375" style="59" customWidth="1"/>
    <col min="13841" max="13841" width="8.5703125" style="59" customWidth="1"/>
    <col min="13842" max="13842" width="8.42578125" style="59" customWidth="1"/>
    <col min="13843" max="13843" width="10" style="59" customWidth="1"/>
    <col min="13844" max="13844" width="10.140625" style="59" customWidth="1"/>
    <col min="13845" max="13846" width="9.28515625" style="59" bestFit="1" customWidth="1"/>
    <col min="13847" max="13847" width="15.5703125" style="59" customWidth="1"/>
    <col min="13848" max="13848" width="15.28515625" style="59" customWidth="1"/>
    <col min="13849" max="13849" width="13.42578125" style="59" customWidth="1"/>
    <col min="13850" max="13850" width="10.85546875" style="59" customWidth="1"/>
    <col min="13851" max="14078" width="9.140625" style="59"/>
    <col min="14079" max="14079" width="1.140625" style="59" customWidth="1"/>
    <col min="14080" max="14080" width="9.28515625" style="59" bestFit="1" customWidth="1"/>
    <col min="14081" max="14081" width="14.85546875" style="59" customWidth="1"/>
    <col min="14082" max="14082" width="16.85546875" style="59" customWidth="1"/>
    <col min="14083" max="14083" width="10" style="59" customWidth="1"/>
    <col min="14084" max="14085" width="9.28515625" style="59" bestFit="1" customWidth="1"/>
    <col min="14086" max="14086" width="14.85546875" style="59" customWidth="1"/>
    <col min="14087" max="14087" width="11" style="59" customWidth="1"/>
    <col min="14088" max="14088" width="13.7109375" style="59" customWidth="1"/>
    <col min="14089" max="14089" width="14.28515625" style="59" customWidth="1"/>
    <col min="14090" max="14090" width="12.85546875" style="59" customWidth="1"/>
    <col min="14091" max="14091" width="13.5703125" style="59" customWidth="1"/>
    <col min="14092" max="14092" width="15.140625" style="59" customWidth="1"/>
    <col min="14093" max="14093" width="12.42578125" style="59" customWidth="1"/>
    <col min="14094" max="14094" width="12.5703125" style="59" customWidth="1"/>
    <col min="14095" max="14095" width="9.28515625" style="59" bestFit="1" customWidth="1"/>
    <col min="14096" max="14096" width="9.7109375" style="59" customWidth="1"/>
    <col min="14097" max="14097" width="8.5703125" style="59" customWidth="1"/>
    <col min="14098" max="14098" width="8.42578125" style="59" customWidth="1"/>
    <col min="14099" max="14099" width="10" style="59" customWidth="1"/>
    <col min="14100" max="14100" width="10.140625" style="59" customWidth="1"/>
    <col min="14101" max="14102" width="9.28515625" style="59" bestFit="1" customWidth="1"/>
    <col min="14103" max="14103" width="15.5703125" style="59" customWidth="1"/>
    <col min="14104" max="14104" width="15.28515625" style="59" customWidth="1"/>
    <col min="14105" max="14105" width="13.42578125" style="59" customWidth="1"/>
    <col min="14106" max="14106" width="10.85546875" style="59" customWidth="1"/>
    <col min="14107" max="14334" width="9.140625" style="59"/>
    <col min="14335" max="14335" width="1.140625" style="59" customWidth="1"/>
    <col min="14336" max="14336" width="9.28515625" style="59" bestFit="1" customWidth="1"/>
    <col min="14337" max="14337" width="14.85546875" style="59" customWidth="1"/>
    <col min="14338" max="14338" width="16.85546875" style="59" customWidth="1"/>
    <col min="14339" max="14339" width="10" style="59" customWidth="1"/>
    <col min="14340" max="14341" width="9.28515625" style="59" bestFit="1" customWidth="1"/>
    <col min="14342" max="14342" width="14.85546875" style="59" customWidth="1"/>
    <col min="14343" max="14343" width="11" style="59" customWidth="1"/>
    <col min="14344" max="14344" width="13.7109375" style="59" customWidth="1"/>
    <col min="14345" max="14345" width="14.28515625" style="59" customWidth="1"/>
    <col min="14346" max="14346" width="12.85546875" style="59" customWidth="1"/>
    <col min="14347" max="14347" width="13.5703125" style="59" customWidth="1"/>
    <col min="14348" max="14348" width="15.140625" style="59" customWidth="1"/>
    <col min="14349" max="14349" width="12.42578125" style="59" customWidth="1"/>
    <col min="14350" max="14350" width="12.5703125" style="59" customWidth="1"/>
    <col min="14351" max="14351" width="9.28515625" style="59" bestFit="1" customWidth="1"/>
    <col min="14352" max="14352" width="9.7109375" style="59" customWidth="1"/>
    <col min="14353" max="14353" width="8.5703125" style="59" customWidth="1"/>
    <col min="14354" max="14354" width="8.42578125" style="59" customWidth="1"/>
    <col min="14355" max="14355" width="10" style="59" customWidth="1"/>
    <col min="14356" max="14356" width="10.140625" style="59" customWidth="1"/>
    <col min="14357" max="14358" width="9.28515625" style="59" bestFit="1" customWidth="1"/>
    <col min="14359" max="14359" width="15.5703125" style="59" customWidth="1"/>
    <col min="14360" max="14360" width="15.28515625" style="59" customWidth="1"/>
    <col min="14361" max="14361" width="13.42578125" style="59" customWidth="1"/>
    <col min="14362" max="14362" width="10.85546875" style="59" customWidth="1"/>
    <col min="14363" max="14590" width="9.140625" style="59"/>
    <col min="14591" max="14591" width="1.140625" style="59" customWidth="1"/>
    <col min="14592" max="14592" width="9.28515625" style="59" bestFit="1" customWidth="1"/>
    <col min="14593" max="14593" width="14.85546875" style="59" customWidth="1"/>
    <col min="14594" max="14594" width="16.85546875" style="59" customWidth="1"/>
    <col min="14595" max="14595" width="10" style="59" customWidth="1"/>
    <col min="14596" max="14597" width="9.28515625" style="59" bestFit="1" customWidth="1"/>
    <col min="14598" max="14598" width="14.85546875" style="59" customWidth="1"/>
    <col min="14599" max="14599" width="11" style="59" customWidth="1"/>
    <col min="14600" max="14600" width="13.7109375" style="59" customWidth="1"/>
    <col min="14601" max="14601" width="14.28515625" style="59" customWidth="1"/>
    <col min="14602" max="14602" width="12.85546875" style="59" customWidth="1"/>
    <col min="14603" max="14603" width="13.5703125" style="59" customWidth="1"/>
    <col min="14604" max="14604" width="15.140625" style="59" customWidth="1"/>
    <col min="14605" max="14605" width="12.42578125" style="59" customWidth="1"/>
    <col min="14606" max="14606" width="12.5703125" style="59" customWidth="1"/>
    <col min="14607" max="14607" width="9.28515625" style="59" bestFit="1" customWidth="1"/>
    <col min="14608" max="14608" width="9.7109375" style="59" customWidth="1"/>
    <col min="14609" max="14609" width="8.5703125" style="59" customWidth="1"/>
    <col min="14610" max="14610" width="8.42578125" style="59" customWidth="1"/>
    <col min="14611" max="14611" width="10" style="59" customWidth="1"/>
    <col min="14612" max="14612" width="10.140625" style="59" customWidth="1"/>
    <col min="14613" max="14614" width="9.28515625" style="59" bestFit="1" customWidth="1"/>
    <col min="14615" max="14615" width="15.5703125" style="59" customWidth="1"/>
    <col min="14616" max="14616" width="15.28515625" style="59" customWidth="1"/>
    <col min="14617" max="14617" width="13.42578125" style="59" customWidth="1"/>
    <col min="14618" max="14618" width="10.85546875" style="59" customWidth="1"/>
    <col min="14619" max="14846" width="9.140625" style="59"/>
    <col min="14847" max="14847" width="1.140625" style="59" customWidth="1"/>
    <col min="14848" max="14848" width="9.28515625" style="59" bestFit="1" customWidth="1"/>
    <col min="14849" max="14849" width="14.85546875" style="59" customWidth="1"/>
    <col min="14850" max="14850" width="16.85546875" style="59" customWidth="1"/>
    <col min="14851" max="14851" width="10" style="59" customWidth="1"/>
    <col min="14852" max="14853" width="9.28515625" style="59" bestFit="1" customWidth="1"/>
    <col min="14854" max="14854" width="14.85546875" style="59" customWidth="1"/>
    <col min="14855" max="14855" width="11" style="59" customWidth="1"/>
    <col min="14856" max="14856" width="13.7109375" style="59" customWidth="1"/>
    <col min="14857" max="14857" width="14.28515625" style="59" customWidth="1"/>
    <col min="14858" max="14858" width="12.85546875" style="59" customWidth="1"/>
    <col min="14859" max="14859" width="13.5703125" style="59" customWidth="1"/>
    <col min="14860" max="14860" width="15.140625" style="59" customWidth="1"/>
    <col min="14861" max="14861" width="12.42578125" style="59" customWidth="1"/>
    <col min="14862" max="14862" width="12.5703125" style="59" customWidth="1"/>
    <col min="14863" max="14863" width="9.28515625" style="59" bestFit="1" customWidth="1"/>
    <col min="14864" max="14864" width="9.7109375" style="59" customWidth="1"/>
    <col min="14865" max="14865" width="8.5703125" style="59" customWidth="1"/>
    <col min="14866" max="14866" width="8.42578125" style="59" customWidth="1"/>
    <col min="14867" max="14867" width="10" style="59" customWidth="1"/>
    <col min="14868" max="14868" width="10.140625" style="59" customWidth="1"/>
    <col min="14869" max="14870" width="9.28515625" style="59" bestFit="1" customWidth="1"/>
    <col min="14871" max="14871" width="15.5703125" style="59" customWidth="1"/>
    <col min="14872" max="14872" width="15.28515625" style="59" customWidth="1"/>
    <col min="14873" max="14873" width="13.42578125" style="59" customWidth="1"/>
    <col min="14874" max="14874" width="10.85546875" style="59" customWidth="1"/>
    <col min="14875" max="15102" width="9.140625" style="59"/>
    <col min="15103" max="15103" width="1.140625" style="59" customWidth="1"/>
    <col min="15104" max="15104" width="9.28515625" style="59" bestFit="1" customWidth="1"/>
    <col min="15105" max="15105" width="14.85546875" style="59" customWidth="1"/>
    <col min="15106" max="15106" width="16.85546875" style="59" customWidth="1"/>
    <col min="15107" max="15107" width="10" style="59" customWidth="1"/>
    <col min="15108" max="15109" width="9.28515625" style="59" bestFit="1" customWidth="1"/>
    <col min="15110" max="15110" width="14.85546875" style="59" customWidth="1"/>
    <col min="15111" max="15111" width="11" style="59" customWidth="1"/>
    <col min="15112" max="15112" width="13.7109375" style="59" customWidth="1"/>
    <col min="15113" max="15113" width="14.28515625" style="59" customWidth="1"/>
    <col min="15114" max="15114" width="12.85546875" style="59" customWidth="1"/>
    <col min="15115" max="15115" width="13.5703125" style="59" customWidth="1"/>
    <col min="15116" max="15116" width="15.140625" style="59" customWidth="1"/>
    <col min="15117" max="15117" width="12.42578125" style="59" customWidth="1"/>
    <col min="15118" max="15118" width="12.5703125" style="59" customWidth="1"/>
    <col min="15119" max="15119" width="9.28515625" style="59" bestFit="1" customWidth="1"/>
    <col min="15120" max="15120" width="9.7109375" style="59" customWidth="1"/>
    <col min="15121" max="15121" width="8.5703125" style="59" customWidth="1"/>
    <col min="15122" max="15122" width="8.42578125" style="59" customWidth="1"/>
    <col min="15123" max="15123" width="10" style="59" customWidth="1"/>
    <col min="15124" max="15124" width="10.140625" style="59" customWidth="1"/>
    <col min="15125" max="15126" width="9.28515625" style="59" bestFit="1" customWidth="1"/>
    <col min="15127" max="15127" width="15.5703125" style="59" customWidth="1"/>
    <col min="15128" max="15128" width="15.28515625" style="59" customWidth="1"/>
    <col min="15129" max="15129" width="13.42578125" style="59" customWidth="1"/>
    <col min="15130" max="15130" width="10.85546875" style="59" customWidth="1"/>
    <col min="15131" max="15358" width="9.140625" style="59"/>
    <col min="15359" max="15359" width="1.140625" style="59" customWidth="1"/>
    <col min="15360" max="15360" width="9.28515625" style="59" bestFit="1" customWidth="1"/>
    <col min="15361" max="15361" width="14.85546875" style="59" customWidth="1"/>
    <col min="15362" max="15362" width="16.85546875" style="59" customWidth="1"/>
    <col min="15363" max="15363" width="10" style="59" customWidth="1"/>
    <col min="15364" max="15365" width="9.28515625" style="59" bestFit="1" customWidth="1"/>
    <col min="15366" max="15366" width="14.85546875" style="59" customWidth="1"/>
    <col min="15367" max="15367" width="11" style="59" customWidth="1"/>
    <col min="15368" max="15368" width="13.7109375" style="59" customWidth="1"/>
    <col min="15369" max="15369" width="14.28515625" style="59" customWidth="1"/>
    <col min="15370" max="15370" width="12.85546875" style="59" customWidth="1"/>
    <col min="15371" max="15371" width="13.5703125" style="59" customWidth="1"/>
    <col min="15372" max="15372" width="15.140625" style="59" customWidth="1"/>
    <col min="15373" max="15373" width="12.42578125" style="59" customWidth="1"/>
    <col min="15374" max="15374" width="12.5703125" style="59" customWidth="1"/>
    <col min="15375" max="15375" width="9.28515625" style="59" bestFit="1" customWidth="1"/>
    <col min="15376" max="15376" width="9.7109375" style="59" customWidth="1"/>
    <col min="15377" max="15377" width="8.5703125" style="59" customWidth="1"/>
    <col min="15378" max="15378" width="8.42578125" style="59" customWidth="1"/>
    <col min="15379" max="15379" width="10" style="59" customWidth="1"/>
    <col min="15380" max="15380" width="10.140625" style="59" customWidth="1"/>
    <col min="15381" max="15382" width="9.28515625" style="59" bestFit="1" customWidth="1"/>
    <col min="15383" max="15383" width="15.5703125" style="59" customWidth="1"/>
    <col min="15384" max="15384" width="15.28515625" style="59" customWidth="1"/>
    <col min="15385" max="15385" width="13.42578125" style="59" customWidth="1"/>
    <col min="15386" max="15386" width="10.85546875" style="59" customWidth="1"/>
    <col min="15387" max="15614" width="9.140625" style="59"/>
    <col min="15615" max="15615" width="1.140625" style="59" customWidth="1"/>
    <col min="15616" max="15616" width="9.28515625" style="59" bestFit="1" customWidth="1"/>
    <col min="15617" max="15617" width="14.85546875" style="59" customWidth="1"/>
    <col min="15618" max="15618" width="16.85546875" style="59" customWidth="1"/>
    <col min="15619" max="15619" width="10" style="59" customWidth="1"/>
    <col min="15620" max="15621" width="9.28515625" style="59" bestFit="1" customWidth="1"/>
    <col min="15622" max="15622" width="14.85546875" style="59" customWidth="1"/>
    <col min="15623" max="15623" width="11" style="59" customWidth="1"/>
    <col min="15624" max="15624" width="13.7109375" style="59" customWidth="1"/>
    <col min="15625" max="15625" width="14.28515625" style="59" customWidth="1"/>
    <col min="15626" max="15626" width="12.85546875" style="59" customWidth="1"/>
    <col min="15627" max="15627" width="13.5703125" style="59" customWidth="1"/>
    <col min="15628" max="15628" width="15.140625" style="59" customWidth="1"/>
    <col min="15629" max="15629" width="12.42578125" style="59" customWidth="1"/>
    <col min="15630" max="15630" width="12.5703125" style="59" customWidth="1"/>
    <col min="15631" max="15631" width="9.28515625" style="59" bestFit="1" customWidth="1"/>
    <col min="15632" max="15632" width="9.7109375" style="59" customWidth="1"/>
    <col min="15633" max="15633" width="8.5703125" style="59" customWidth="1"/>
    <col min="15634" max="15634" width="8.42578125" style="59" customWidth="1"/>
    <col min="15635" max="15635" width="10" style="59" customWidth="1"/>
    <col min="15636" max="15636" width="10.140625" style="59" customWidth="1"/>
    <col min="15637" max="15638" width="9.28515625" style="59" bestFit="1" customWidth="1"/>
    <col min="15639" max="15639" width="15.5703125" style="59" customWidth="1"/>
    <col min="15640" max="15640" width="15.28515625" style="59" customWidth="1"/>
    <col min="15641" max="15641" width="13.42578125" style="59" customWidth="1"/>
    <col min="15642" max="15642" width="10.85546875" style="59" customWidth="1"/>
    <col min="15643" max="15870" width="9.140625" style="59"/>
    <col min="15871" max="15871" width="1.140625" style="59" customWidth="1"/>
    <col min="15872" max="15872" width="9.28515625" style="59" bestFit="1" customWidth="1"/>
    <col min="15873" max="15873" width="14.85546875" style="59" customWidth="1"/>
    <col min="15874" max="15874" width="16.85546875" style="59" customWidth="1"/>
    <col min="15875" max="15875" width="10" style="59" customWidth="1"/>
    <col min="15876" max="15877" width="9.28515625" style="59" bestFit="1" customWidth="1"/>
    <col min="15878" max="15878" width="14.85546875" style="59" customWidth="1"/>
    <col min="15879" max="15879" width="11" style="59" customWidth="1"/>
    <col min="15880" max="15880" width="13.7109375" style="59" customWidth="1"/>
    <col min="15881" max="15881" width="14.28515625" style="59" customWidth="1"/>
    <col min="15882" max="15882" width="12.85546875" style="59" customWidth="1"/>
    <col min="15883" max="15883" width="13.5703125" style="59" customWidth="1"/>
    <col min="15884" max="15884" width="15.140625" style="59" customWidth="1"/>
    <col min="15885" max="15885" width="12.42578125" style="59" customWidth="1"/>
    <col min="15886" max="15886" width="12.5703125" style="59" customWidth="1"/>
    <col min="15887" max="15887" width="9.28515625" style="59" bestFit="1" customWidth="1"/>
    <col min="15888" max="15888" width="9.7109375" style="59" customWidth="1"/>
    <col min="15889" max="15889" width="8.5703125" style="59" customWidth="1"/>
    <col min="15890" max="15890" width="8.42578125" style="59" customWidth="1"/>
    <col min="15891" max="15891" width="10" style="59" customWidth="1"/>
    <col min="15892" max="15892" width="10.140625" style="59" customWidth="1"/>
    <col min="15893" max="15894" width="9.28515625" style="59" bestFit="1" customWidth="1"/>
    <col min="15895" max="15895" width="15.5703125" style="59" customWidth="1"/>
    <col min="15896" max="15896" width="15.28515625" style="59" customWidth="1"/>
    <col min="15897" max="15897" width="13.42578125" style="59" customWidth="1"/>
    <col min="15898" max="15898" width="10.85546875" style="59" customWidth="1"/>
    <col min="15899" max="16126" width="9.140625" style="59"/>
    <col min="16127" max="16127" width="1.140625" style="59" customWidth="1"/>
    <col min="16128" max="16128" width="9.28515625" style="59" bestFit="1" customWidth="1"/>
    <col min="16129" max="16129" width="14.85546875" style="59" customWidth="1"/>
    <col min="16130" max="16130" width="16.85546875" style="59" customWidth="1"/>
    <col min="16131" max="16131" width="10" style="59" customWidth="1"/>
    <col min="16132" max="16133" width="9.28515625" style="59" bestFit="1" customWidth="1"/>
    <col min="16134" max="16134" width="14.85546875" style="59" customWidth="1"/>
    <col min="16135" max="16135" width="11" style="59" customWidth="1"/>
    <col min="16136" max="16136" width="13.7109375" style="59" customWidth="1"/>
    <col min="16137" max="16137" width="14.28515625" style="59" customWidth="1"/>
    <col min="16138" max="16138" width="12.85546875" style="59" customWidth="1"/>
    <col min="16139" max="16139" width="13.5703125" style="59" customWidth="1"/>
    <col min="16140" max="16140" width="15.140625" style="59" customWidth="1"/>
    <col min="16141" max="16141" width="12.42578125" style="59" customWidth="1"/>
    <col min="16142" max="16142" width="12.5703125" style="59" customWidth="1"/>
    <col min="16143" max="16143" width="9.28515625" style="59" bestFit="1" customWidth="1"/>
    <col min="16144" max="16144" width="9.7109375" style="59" customWidth="1"/>
    <col min="16145" max="16145" width="8.5703125" style="59" customWidth="1"/>
    <col min="16146" max="16146" width="8.42578125" style="59" customWidth="1"/>
    <col min="16147" max="16147" width="10" style="59" customWidth="1"/>
    <col min="16148" max="16148" width="10.140625" style="59" customWidth="1"/>
    <col min="16149" max="16150" width="9.28515625" style="59" bestFit="1" customWidth="1"/>
    <col min="16151" max="16151" width="15.5703125" style="59" customWidth="1"/>
    <col min="16152" max="16152" width="15.28515625" style="59" customWidth="1"/>
    <col min="16153" max="16153" width="13.42578125" style="59" customWidth="1"/>
    <col min="16154" max="16154" width="10.85546875" style="59" customWidth="1"/>
    <col min="16155" max="16384" width="9.140625" style="59"/>
  </cols>
  <sheetData>
    <row r="1" spans="1:26" ht="42" customHeight="1" x14ac:dyDescent="0.3">
      <c r="A1" s="195" t="s">
        <v>33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</row>
    <row r="2" spans="1:26" ht="21" customHeight="1" x14ac:dyDescent="0.3">
      <c r="P2" s="84"/>
      <c r="X2" s="61"/>
      <c r="Y2" s="196" t="s">
        <v>34</v>
      </c>
      <c r="Z2" s="196"/>
    </row>
    <row r="3" spans="1:26" ht="23.25" customHeight="1" x14ac:dyDescent="0.3">
      <c r="A3" s="197" t="s">
        <v>124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</row>
    <row r="4" spans="1:26" ht="30" customHeight="1" x14ac:dyDescent="0.3">
      <c r="A4" s="198" t="s">
        <v>90</v>
      </c>
      <c r="B4" s="198"/>
      <c r="C4" s="198"/>
      <c r="D4" s="198"/>
      <c r="E4" s="198"/>
      <c r="F4" s="198"/>
      <c r="G4" s="198"/>
      <c r="H4" s="198"/>
      <c r="I4" s="198"/>
      <c r="J4" s="198"/>
      <c r="K4" s="198"/>
      <c r="L4" s="198"/>
      <c r="M4" s="198"/>
      <c r="N4" s="198"/>
      <c r="O4" s="198"/>
      <c r="P4" s="198"/>
      <c r="Q4" s="198"/>
      <c r="R4" s="198"/>
      <c r="S4" s="198"/>
      <c r="T4" s="198"/>
      <c r="U4" s="198"/>
      <c r="V4" s="198"/>
      <c r="W4" s="198"/>
      <c r="X4" s="198"/>
      <c r="Y4" s="198"/>
      <c r="Z4" s="198"/>
    </row>
    <row r="5" spans="1:26" ht="29.25" customHeight="1" x14ac:dyDescent="0.3">
      <c r="A5" s="166" t="s">
        <v>32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166"/>
      <c r="U5" s="166"/>
      <c r="V5" s="166"/>
      <c r="W5" s="166"/>
      <c r="X5" s="166"/>
      <c r="Y5" s="166"/>
      <c r="Z5" s="166"/>
    </row>
    <row r="6" spans="1:26" ht="18" customHeight="1" thickBot="1" x14ac:dyDescent="0.35">
      <c r="A6" s="97"/>
      <c r="B6" s="97"/>
      <c r="C6" s="97"/>
      <c r="D6" s="97"/>
      <c r="E6" s="97"/>
      <c r="F6" s="97"/>
      <c r="G6" s="97"/>
      <c r="H6" s="97"/>
      <c r="I6" s="97"/>
      <c r="J6" s="97"/>
      <c r="K6" s="97"/>
      <c r="L6" s="97"/>
      <c r="M6" s="97"/>
      <c r="N6" s="97"/>
      <c r="O6" s="97"/>
      <c r="P6" s="97"/>
      <c r="Q6" s="97"/>
      <c r="R6" s="97"/>
      <c r="S6" s="97"/>
      <c r="T6" s="97"/>
      <c r="U6" s="97"/>
      <c r="V6" s="97"/>
      <c r="W6" s="97"/>
      <c r="X6" s="97"/>
      <c r="Y6" s="97"/>
      <c r="Z6" s="97"/>
    </row>
    <row r="7" spans="1:26" ht="34.5" customHeight="1" x14ac:dyDescent="0.3">
      <c r="A7" s="199" t="s">
        <v>0</v>
      </c>
      <c r="B7" s="178" t="s">
        <v>3</v>
      </c>
      <c r="C7" s="179"/>
      <c r="D7" s="179"/>
      <c r="E7" s="179"/>
      <c r="F7" s="179"/>
      <c r="G7" s="180"/>
      <c r="H7" s="188" t="s">
        <v>52</v>
      </c>
      <c r="I7" s="178" t="s">
        <v>64</v>
      </c>
      <c r="J7" s="179"/>
      <c r="K7" s="179"/>
      <c r="L7" s="180"/>
      <c r="M7" s="178" t="s">
        <v>65</v>
      </c>
      <c r="N7" s="179"/>
      <c r="O7" s="179"/>
      <c r="P7" s="180"/>
      <c r="Q7" s="178" t="s">
        <v>66</v>
      </c>
      <c r="R7" s="179"/>
      <c r="S7" s="179"/>
      <c r="T7" s="179"/>
      <c r="U7" s="179"/>
      <c r="V7" s="179"/>
      <c r="W7" s="179"/>
      <c r="X7" s="180"/>
      <c r="Y7" s="188" t="s">
        <v>70</v>
      </c>
      <c r="Z7" s="171" t="s">
        <v>49</v>
      </c>
    </row>
    <row r="8" spans="1:26" ht="21.75" customHeight="1" x14ac:dyDescent="0.3">
      <c r="A8" s="200"/>
      <c r="B8" s="176"/>
      <c r="C8" s="181"/>
      <c r="D8" s="181"/>
      <c r="E8" s="181"/>
      <c r="F8" s="181"/>
      <c r="G8" s="177"/>
      <c r="H8" s="186"/>
      <c r="I8" s="176"/>
      <c r="J8" s="181"/>
      <c r="K8" s="181"/>
      <c r="L8" s="177"/>
      <c r="M8" s="176"/>
      <c r="N8" s="181"/>
      <c r="O8" s="181"/>
      <c r="P8" s="177"/>
      <c r="Q8" s="176"/>
      <c r="R8" s="181"/>
      <c r="S8" s="181"/>
      <c r="T8" s="181"/>
      <c r="U8" s="181"/>
      <c r="V8" s="181"/>
      <c r="W8" s="181"/>
      <c r="X8" s="177"/>
      <c r="Y8" s="186"/>
      <c r="Z8" s="172"/>
    </row>
    <row r="9" spans="1:26" ht="60.75" customHeight="1" x14ac:dyDescent="0.3">
      <c r="A9" s="200"/>
      <c r="B9" s="185" t="s">
        <v>7</v>
      </c>
      <c r="C9" s="185" t="s">
        <v>8</v>
      </c>
      <c r="D9" s="185" t="s">
        <v>9</v>
      </c>
      <c r="E9" s="182" t="s">
        <v>10</v>
      </c>
      <c r="F9" s="183"/>
      <c r="G9" s="185" t="s">
        <v>91</v>
      </c>
      <c r="H9" s="186"/>
      <c r="I9" s="185" t="s">
        <v>1</v>
      </c>
      <c r="J9" s="185" t="s">
        <v>2</v>
      </c>
      <c r="K9" s="185" t="s">
        <v>46</v>
      </c>
      <c r="L9" s="185" t="s">
        <v>47</v>
      </c>
      <c r="M9" s="182" t="s">
        <v>48</v>
      </c>
      <c r="N9" s="184"/>
      <c r="O9" s="185" t="s">
        <v>12</v>
      </c>
      <c r="P9" s="185" t="s">
        <v>13</v>
      </c>
      <c r="Q9" s="174" t="s">
        <v>89</v>
      </c>
      <c r="R9" s="175"/>
      <c r="S9" s="174" t="s">
        <v>67</v>
      </c>
      <c r="T9" s="175"/>
      <c r="U9" s="174" t="s">
        <v>68</v>
      </c>
      <c r="V9" s="175"/>
      <c r="W9" s="174" t="s">
        <v>69</v>
      </c>
      <c r="X9" s="175"/>
      <c r="Y9" s="186"/>
      <c r="Z9" s="172"/>
    </row>
    <row r="10" spans="1:26" ht="60" customHeight="1" x14ac:dyDescent="0.3">
      <c r="A10" s="200"/>
      <c r="B10" s="186"/>
      <c r="C10" s="186"/>
      <c r="D10" s="186"/>
      <c r="E10" s="185" t="s">
        <v>16</v>
      </c>
      <c r="F10" s="185" t="s">
        <v>17</v>
      </c>
      <c r="G10" s="186"/>
      <c r="H10" s="186"/>
      <c r="I10" s="186"/>
      <c r="J10" s="186"/>
      <c r="K10" s="186"/>
      <c r="L10" s="186"/>
      <c r="M10" s="185" t="s">
        <v>23</v>
      </c>
      <c r="N10" s="185" t="s">
        <v>29</v>
      </c>
      <c r="O10" s="186"/>
      <c r="P10" s="186"/>
      <c r="Q10" s="176"/>
      <c r="R10" s="177"/>
      <c r="S10" s="176"/>
      <c r="T10" s="177"/>
      <c r="U10" s="176"/>
      <c r="V10" s="177"/>
      <c r="W10" s="176"/>
      <c r="X10" s="177"/>
      <c r="Y10" s="186"/>
      <c r="Z10" s="172"/>
    </row>
    <row r="11" spans="1:26" ht="70.5" customHeight="1" x14ac:dyDescent="0.3">
      <c r="A11" s="201"/>
      <c r="B11" s="187"/>
      <c r="C11" s="187"/>
      <c r="D11" s="187"/>
      <c r="E11" s="187"/>
      <c r="F11" s="187"/>
      <c r="G11" s="187"/>
      <c r="H11" s="187"/>
      <c r="I11" s="187"/>
      <c r="J11" s="187"/>
      <c r="K11" s="187"/>
      <c r="L11" s="187"/>
      <c r="M11" s="187"/>
      <c r="N11" s="187"/>
      <c r="O11" s="187"/>
      <c r="P11" s="187"/>
      <c r="Q11" s="99" t="s">
        <v>18</v>
      </c>
      <c r="R11" s="99" t="s">
        <v>19</v>
      </c>
      <c r="S11" s="99" t="s">
        <v>18</v>
      </c>
      <c r="T11" s="87" t="s">
        <v>19</v>
      </c>
      <c r="U11" s="99" t="s">
        <v>16</v>
      </c>
      <c r="V11" s="99" t="s">
        <v>17</v>
      </c>
      <c r="W11" s="99" t="s">
        <v>18</v>
      </c>
      <c r="X11" s="99" t="s">
        <v>19</v>
      </c>
      <c r="Y11" s="187"/>
      <c r="Z11" s="173"/>
    </row>
    <row r="12" spans="1:26" ht="18" customHeight="1" x14ac:dyDescent="0.3">
      <c r="A12" s="62">
        <v>1</v>
      </c>
      <c r="B12" s="62">
        <v>2</v>
      </c>
      <c r="C12" s="62">
        <v>3</v>
      </c>
      <c r="D12" s="62">
        <v>4</v>
      </c>
      <c r="E12" s="62">
        <v>5</v>
      </c>
      <c r="F12" s="62">
        <v>6</v>
      </c>
      <c r="G12" s="62">
        <v>7</v>
      </c>
      <c r="H12" s="62">
        <v>8</v>
      </c>
      <c r="I12" s="62">
        <v>9</v>
      </c>
      <c r="J12" s="62">
        <v>10</v>
      </c>
      <c r="K12" s="62">
        <v>11</v>
      </c>
      <c r="L12" s="62">
        <v>12</v>
      </c>
      <c r="M12" s="62">
        <v>13</v>
      </c>
      <c r="N12" s="62">
        <v>14</v>
      </c>
      <c r="O12" s="62">
        <v>15</v>
      </c>
      <c r="P12" s="62">
        <v>16</v>
      </c>
      <c r="Q12" s="62">
        <v>17</v>
      </c>
      <c r="R12" s="62">
        <v>18</v>
      </c>
      <c r="S12" s="62">
        <v>19</v>
      </c>
      <c r="T12" s="62">
        <v>20</v>
      </c>
      <c r="U12" s="62">
        <v>21</v>
      </c>
      <c r="V12" s="62">
        <v>22</v>
      </c>
      <c r="W12" s="62">
        <v>23</v>
      </c>
      <c r="X12" s="62">
        <v>24</v>
      </c>
      <c r="Y12" s="62">
        <v>25</v>
      </c>
      <c r="Z12" s="62">
        <v>26</v>
      </c>
    </row>
    <row r="13" spans="1:26" s="91" customFormat="1" ht="18.75" customHeight="1" x14ac:dyDescent="0.3">
      <c r="A13" s="63">
        <v>1</v>
      </c>
      <c r="B13" s="217" t="s">
        <v>399</v>
      </c>
      <c r="C13" s="64" t="s">
        <v>71</v>
      </c>
      <c r="D13" s="63" t="s">
        <v>21</v>
      </c>
      <c r="E13" s="65">
        <f>E14+E16+E21+E26</f>
        <v>19</v>
      </c>
      <c r="F13" s="65">
        <f>F14+F16+F21+F26</f>
        <v>19</v>
      </c>
      <c r="G13" s="217" t="s">
        <v>43</v>
      </c>
      <c r="H13" s="217" t="s">
        <v>44</v>
      </c>
      <c r="I13" s="80">
        <f>I14+I16+I21+I26</f>
        <v>128730.655</v>
      </c>
      <c r="J13" s="80">
        <f>J14+J16+J21+J26</f>
        <v>128730.655</v>
      </c>
      <c r="K13" s="83" t="s">
        <v>45</v>
      </c>
      <c r="L13" s="83" t="s">
        <v>45</v>
      </c>
      <c r="M13" s="104">
        <v>128730.655</v>
      </c>
      <c r="N13" s="67" t="s">
        <v>45</v>
      </c>
      <c r="O13" s="67"/>
      <c r="P13" s="67"/>
      <c r="Q13" s="67"/>
      <c r="R13" s="67"/>
      <c r="S13" s="67"/>
      <c r="T13" s="67"/>
      <c r="U13" s="83"/>
      <c r="V13" s="83"/>
      <c r="W13" s="67"/>
      <c r="X13" s="67"/>
      <c r="Y13" s="206"/>
      <c r="Z13" s="205" t="s">
        <v>55</v>
      </c>
    </row>
    <row r="14" spans="1:26" s="91" customFormat="1" ht="30.75" customHeight="1" x14ac:dyDescent="0.3">
      <c r="A14" s="63" t="s">
        <v>22</v>
      </c>
      <c r="B14" s="217"/>
      <c r="C14" s="64" t="s">
        <v>125</v>
      </c>
      <c r="D14" s="68" t="s">
        <v>72</v>
      </c>
      <c r="E14" s="67">
        <f>E15</f>
        <v>1</v>
      </c>
      <c r="F14" s="67">
        <f>F15</f>
        <v>1</v>
      </c>
      <c r="G14" s="217"/>
      <c r="H14" s="217"/>
      <c r="I14" s="80">
        <f>I15</f>
        <v>98550.654999999999</v>
      </c>
      <c r="J14" s="80">
        <f>J15</f>
        <v>98550.654999999999</v>
      </c>
      <c r="K14" s="83" t="s">
        <v>45</v>
      </c>
      <c r="L14" s="83" t="s">
        <v>45</v>
      </c>
      <c r="M14" s="104">
        <v>98550.654999999999</v>
      </c>
      <c r="N14" s="67" t="s">
        <v>45</v>
      </c>
      <c r="O14" s="83"/>
      <c r="P14" s="83"/>
      <c r="Q14" s="67"/>
      <c r="R14" s="67"/>
      <c r="S14" s="67"/>
      <c r="T14" s="67"/>
      <c r="U14" s="83"/>
      <c r="V14" s="83"/>
      <c r="W14" s="67"/>
      <c r="X14" s="67"/>
      <c r="Y14" s="207"/>
      <c r="Z14" s="205"/>
    </row>
    <row r="15" spans="1:26" s="91" customFormat="1" ht="65.25" customHeight="1" outlineLevel="1" x14ac:dyDescent="0.3">
      <c r="A15" s="70" t="s">
        <v>25</v>
      </c>
      <c r="B15" s="217"/>
      <c r="C15" s="69" t="s">
        <v>126</v>
      </c>
      <c r="D15" s="70" t="s">
        <v>72</v>
      </c>
      <c r="E15" s="71">
        <v>1</v>
      </c>
      <c r="F15" s="71">
        <f>E15</f>
        <v>1</v>
      </c>
      <c r="G15" s="217"/>
      <c r="H15" s="217"/>
      <c r="I15" s="109">
        <v>98550.654999999999</v>
      </c>
      <c r="J15" s="72">
        <f>I15</f>
        <v>98550.654999999999</v>
      </c>
      <c r="K15" s="83" t="s">
        <v>45</v>
      </c>
      <c r="L15" s="83" t="s">
        <v>45</v>
      </c>
      <c r="M15" s="71">
        <v>98550.654999999999</v>
      </c>
      <c r="N15" s="67" t="s">
        <v>45</v>
      </c>
      <c r="O15" s="83"/>
      <c r="P15" s="83"/>
      <c r="Q15" s="67" t="s">
        <v>45</v>
      </c>
      <c r="R15" s="67" t="s">
        <v>45</v>
      </c>
      <c r="S15" s="67" t="s">
        <v>45</v>
      </c>
      <c r="T15" s="67" t="s">
        <v>45</v>
      </c>
      <c r="U15" s="83" t="s">
        <v>45</v>
      </c>
      <c r="V15" s="83" t="s">
        <v>45</v>
      </c>
      <c r="W15" s="67" t="s">
        <v>45</v>
      </c>
      <c r="X15" s="67" t="s">
        <v>45</v>
      </c>
      <c r="Y15" s="207"/>
      <c r="Z15" s="205"/>
    </row>
    <row r="16" spans="1:26" s="91" customFormat="1" x14ac:dyDescent="0.3">
      <c r="A16" s="75" t="s">
        <v>26</v>
      </c>
      <c r="B16" s="217"/>
      <c r="C16" s="64" t="s">
        <v>92</v>
      </c>
      <c r="D16" s="63" t="s">
        <v>72</v>
      </c>
      <c r="E16" s="67">
        <f>SUM(E17:E20)</f>
        <v>4</v>
      </c>
      <c r="F16" s="67">
        <f>SUM(F17:F20)</f>
        <v>4</v>
      </c>
      <c r="G16" s="217"/>
      <c r="H16" s="217"/>
      <c r="I16" s="80">
        <f>SUM(I17:I20)</f>
        <v>7320</v>
      </c>
      <c r="J16" s="66">
        <f t="shared" ref="J16:J25" si="0">I16</f>
        <v>7320</v>
      </c>
      <c r="K16" s="83" t="s">
        <v>45</v>
      </c>
      <c r="L16" s="83" t="s">
        <v>45</v>
      </c>
      <c r="M16" s="67">
        <v>7320</v>
      </c>
      <c r="N16" s="67" t="s">
        <v>45</v>
      </c>
      <c r="O16" s="83"/>
      <c r="P16" s="83"/>
      <c r="Q16" s="67"/>
      <c r="R16" s="67"/>
      <c r="S16" s="67"/>
      <c r="T16" s="67"/>
      <c r="U16" s="83"/>
      <c r="V16" s="83"/>
      <c r="W16" s="67"/>
      <c r="X16" s="67"/>
      <c r="Y16" s="207"/>
      <c r="Z16" s="205"/>
    </row>
    <row r="17" spans="1:26" s="91" customFormat="1" ht="37.5" outlineLevel="1" x14ac:dyDescent="0.3">
      <c r="A17" s="77" t="s">
        <v>74</v>
      </c>
      <c r="B17" s="217"/>
      <c r="C17" s="69" t="s">
        <v>127</v>
      </c>
      <c r="D17" s="70" t="s">
        <v>72</v>
      </c>
      <c r="E17" s="71">
        <v>1</v>
      </c>
      <c r="F17" s="71">
        <f t="shared" ref="F17:F24" si="1">E17</f>
        <v>1</v>
      </c>
      <c r="G17" s="217"/>
      <c r="H17" s="217"/>
      <c r="I17" s="109">
        <v>1830</v>
      </c>
      <c r="J17" s="72">
        <f t="shared" si="0"/>
        <v>1830</v>
      </c>
      <c r="K17" s="83" t="s">
        <v>45</v>
      </c>
      <c r="L17" s="83" t="s">
        <v>45</v>
      </c>
      <c r="M17" s="71">
        <v>1830</v>
      </c>
      <c r="N17" s="67" t="s">
        <v>45</v>
      </c>
      <c r="O17" s="83"/>
      <c r="P17" s="83"/>
      <c r="Q17" s="67" t="s">
        <v>45</v>
      </c>
      <c r="R17" s="67" t="s">
        <v>45</v>
      </c>
      <c r="S17" s="67" t="s">
        <v>45</v>
      </c>
      <c r="T17" s="67" t="s">
        <v>45</v>
      </c>
      <c r="U17" s="83" t="s">
        <v>45</v>
      </c>
      <c r="V17" s="83" t="s">
        <v>45</v>
      </c>
      <c r="W17" s="67" t="s">
        <v>45</v>
      </c>
      <c r="X17" s="67" t="s">
        <v>45</v>
      </c>
      <c r="Y17" s="207"/>
      <c r="Z17" s="205"/>
    </row>
    <row r="18" spans="1:26" s="91" customFormat="1" ht="42.75" customHeight="1" outlineLevel="1" x14ac:dyDescent="0.3">
      <c r="A18" s="77" t="s">
        <v>75</v>
      </c>
      <c r="B18" s="217"/>
      <c r="C18" s="69" t="s">
        <v>128</v>
      </c>
      <c r="D18" s="98" t="s">
        <v>72</v>
      </c>
      <c r="E18" s="79">
        <v>1</v>
      </c>
      <c r="F18" s="71">
        <f t="shared" si="1"/>
        <v>1</v>
      </c>
      <c r="G18" s="217"/>
      <c r="H18" s="217"/>
      <c r="I18" s="109">
        <v>1830</v>
      </c>
      <c r="J18" s="72">
        <f t="shared" si="0"/>
        <v>1830</v>
      </c>
      <c r="K18" s="83" t="s">
        <v>45</v>
      </c>
      <c r="L18" s="83" t="s">
        <v>45</v>
      </c>
      <c r="M18" s="71">
        <v>1830</v>
      </c>
      <c r="N18" s="67" t="s">
        <v>45</v>
      </c>
      <c r="O18" s="83"/>
      <c r="P18" s="83"/>
      <c r="Q18" s="67" t="s">
        <v>45</v>
      </c>
      <c r="R18" s="67" t="s">
        <v>45</v>
      </c>
      <c r="S18" s="67" t="s">
        <v>45</v>
      </c>
      <c r="T18" s="67" t="s">
        <v>45</v>
      </c>
      <c r="U18" s="83" t="s">
        <v>45</v>
      </c>
      <c r="V18" s="83" t="s">
        <v>45</v>
      </c>
      <c r="W18" s="67" t="s">
        <v>45</v>
      </c>
      <c r="X18" s="67" t="s">
        <v>45</v>
      </c>
      <c r="Y18" s="207"/>
      <c r="Z18" s="205"/>
    </row>
    <row r="19" spans="1:26" s="91" customFormat="1" ht="64.5" customHeight="1" outlineLevel="1" x14ac:dyDescent="0.3">
      <c r="A19" s="77" t="s">
        <v>76</v>
      </c>
      <c r="B19" s="217"/>
      <c r="C19" s="69" t="s">
        <v>129</v>
      </c>
      <c r="D19" s="70" t="s">
        <v>72</v>
      </c>
      <c r="E19" s="71">
        <v>1</v>
      </c>
      <c r="F19" s="71">
        <f t="shared" si="1"/>
        <v>1</v>
      </c>
      <c r="G19" s="217"/>
      <c r="H19" s="217"/>
      <c r="I19" s="109">
        <v>1830</v>
      </c>
      <c r="J19" s="72">
        <f t="shared" si="0"/>
        <v>1830</v>
      </c>
      <c r="K19" s="83" t="s">
        <v>45</v>
      </c>
      <c r="L19" s="83" t="s">
        <v>45</v>
      </c>
      <c r="M19" s="71">
        <v>1830</v>
      </c>
      <c r="N19" s="67" t="s">
        <v>45</v>
      </c>
      <c r="O19" s="83"/>
      <c r="P19" s="83"/>
      <c r="Q19" s="67" t="s">
        <v>45</v>
      </c>
      <c r="R19" s="67" t="s">
        <v>45</v>
      </c>
      <c r="S19" s="67" t="s">
        <v>45</v>
      </c>
      <c r="T19" s="67" t="s">
        <v>45</v>
      </c>
      <c r="U19" s="83" t="s">
        <v>45</v>
      </c>
      <c r="V19" s="83" t="s">
        <v>45</v>
      </c>
      <c r="W19" s="67" t="s">
        <v>45</v>
      </c>
      <c r="X19" s="67" t="s">
        <v>45</v>
      </c>
      <c r="Y19" s="207"/>
      <c r="Z19" s="205"/>
    </row>
    <row r="20" spans="1:26" s="91" customFormat="1" ht="44.25" customHeight="1" outlineLevel="1" x14ac:dyDescent="0.3">
      <c r="A20" s="77" t="s">
        <v>77</v>
      </c>
      <c r="B20" s="217"/>
      <c r="C20" s="69" t="s">
        <v>130</v>
      </c>
      <c r="D20" s="70" t="s">
        <v>72</v>
      </c>
      <c r="E20" s="71">
        <v>1</v>
      </c>
      <c r="F20" s="71">
        <f t="shared" si="1"/>
        <v>1</v>
      </c>
      <c r="G20" s="217"/>
      <c r="H20" s="217"/>
      <c r="I20" s="109">
        <v>1830</v>
      </c>
      <c r="J20" s="72">
        <f t="shared" si="0"/>
        <v>1830</v>
      </c>
      <c r="K20" s="83" t="s">
        <v>45</v>
      </c>
      <c r="L20" s="83" t="s">
        <v>45</v>
      </c>
      <c r="M20" s="71">
        <v>1830</v>
      </c>
      <c r="N20" s="67" t="s">
        <v>45</v>
      </c>
      <c r="O20" s="83"/>
      <c r="P20" s="83"/>
      <c r="Q20" s="67" t="s">
        <v>45</v>
      </c>
      <c r="R20" s="67" t="s">
        <v>45</v>
      </c>
      <c r="S20" s="67" t="s">
        <v>45</v>
      </c>
      <c r="T20" s="67" t="s">
        <v>45</v>
      </c>
      <c r="U20" s="83" t="s">
        <v>45</v>
      </c>
      <c r="V20" s="83" t="s">
        <v>45</v>
      </c>
      <c r="W20" s="67" t="s">
        <v>45</v>
      </c>
      <c r="X20" s="67" t="s">
        <v>45</v>
      </c>
      <c r="Y20" s="207"/>
      <c r="Z20" s="205"/>
    </row>
    <row r="21" spans="1:26" s="91" customFormat="1" ht="21.75" customHeight="1" x14ac:dyDescent="0.3">
      <c r="A21" s="75" t="s">
        <v>27</v>
      </c>
      <c r="B21" s="217"/>
      <c r="C21" s="64" t="s">
        <v>131</v>
      </c>
      <c r="D21" s="63" t="s">
        <v>73</v>
      </c>
      <c r="E21" s="67">
        <f>SUM(E22:E25)</f>
        <v>4</v>
      </c>
      <c r="F21" s="67">
        <f t="shared" si="1"/>
        <v>4</v>
      </c>
      <c r="G21" s="217"/>
      <c r="H21" s="217"/>
      <c r="I21" s="80">
        <f>SUM(I22:I25)</f>
        <v>17360</v>
      </c>
      <c r="J21" s="80">
        <f>SUM(J22:J25)</f>
        <v>17360</v>
      </c>
      <c r="K21" s="83" t="s">
        <v>45</v>
      </c>
      <c r="L21" s="83" t="s">
        <v>45</v>
      </c>
      <c r="M21" s="104">
        <v>17360</v>
      </c>
      <c r="N21" s="67" t="s">
        <v>45</v>
      </c>
      <c r="O21" s="83"/>
      <c r="P21" s="83"/>
      <c r="Q21" s="67"/>
      <c r="R21" s="67"/>
      <c r="S21" s="67"/>
      <c r="T21" s="67"/>
      <c r="U21" s="83"/>
      <c r="V21" s="83"/>
      <c r="W21" s="67"/>
      <c r="X21" s="67"/>
      <c r="Y21" s="207"/>
      <c r="Z21" s="205"/>
    </row>
    <row r="22" spans="1:26" s="91" customFormat="1" ht="56.25" outlineLevel="1" x14ac:dyDescent="0.3">
      <c r="A22" s="77" t="s">
        <v>116</v>
      </c>
      <c r="B22" s="217"/>
      <c r="C22" s="69" t="s">
        <v>132</v>
      </c>
      <c r="D22" s="70" t="s">
        <v>73</v>
      </c>
      <c r="E22" s="71">
        <v>1</v>
      </c>
      <c r="F22" s="71">
        <f t="shared" si="1"/>
        <v>1</v>
      </c>
      <c r="G22" s="217"/>
      <c r="H22" s="217"/>
      <c r="I22" s="109">
        <v>7590</v>
      </c>
      <c r="J22" s="72">
        <f t="shared" si="0"/>
        <v>7590</v>
      </c>
      <c r="K22" s="83" t="s">
        <v>45</v>
      </c>
      <c r="L22" s="83" t="s">
        <v>45</v>
      </c>
      <c r="M22" s="71">
        <v>7590</v>
      </c>
      <c r="N22" s="67" t="s">
        <v>45</v>
      </c>
      <c r="O22" s="83"/>
      <c r="P22" s="83"/>
      <c r="Q22" s="67" t="s">
        <v>45</v>
      </c>
      <c r="R22" s="67" t="s">
        <v>45</v>
      </c>
      <c r="S22" s="67" t="s">
        <v>45</v>
      </c>
      <c r="T22" s="67" t="s">
        <v>45</v>
      </c>
      <c r="U22" s="83" t="s">
        <v>45</v>
      </c>
      <c r="V22" s="83" t="s">
        <v>45</v>
      </c>
      <c r="W22" s="67" t="s">
        <v>45</v>
      </c>
      <c r="X22" s="67" t="s">
        <v>45</v>
      </c>
      <c r="Y22" s="207"/>
      <c r="Z22" s="205"/>
    </row>
    <row r="23" spans="1:26" s="91" customFormat="1" ht="45.75" customHeight="1" outlineLevel="1" x14ac:dyDescent="0.3">
      <c r="A23" s="77" t="s">
        <v>117</v>
      </c>
      <c r="B23" s="217"/>
      <c r="C23" s="69" t="s">
        <v>133</v>
      </c>
      <c r="D23" s="70" t="s">
        <v>73</v>
      </c>
      <c r="E23" s="71">
        <v>1</v>
      </c>
      <c r="F23" s="71">
        <f t="shared" si="1"/>
        <v>1</v>
      </c>
      <c r="G23" s="217"/>
      <c r="H23" s="217"/>
      <c r="I23" s="109">
        <v>3790</v>
      </c>
      <c r="J23" s="72">
        <f t="shared" si="0"/>
        <v>3790</v>
      </c>
      <c r="K23" s="83" t="s">
        <v>45</v>
      </c>
      <c r="L23" s="83" t="s">
        <v>45</v>
      </c>
      <c r="M23" s="71">
        <v>3790</v>
      </c>
      <c r="N23" s="67" t="s">
        <v>45</v>
      </c>
      <c r="O23" s="83"/>
      <c r="P23" s="83"/>
      <c r="Q23" s="67" t="s">
        <v>45</v>
      </c>
      <c r="R23" s="67" t="s">
        <v>45</v>
      </c>
      <c r="S23" s="67" t="s">
        <v>45</v>
      </c>
      <c r="T23" s="67" t="s">
        <v>45</v>
      </c>
      <c r="U23" s="83" t="s">
        <v>45</v>
      </c>
      <c r="V23" s="83" t="s">
        <v>45</v>
      </c>
      <c r="W23" s="67" t="s">
        <v>45</v>
      </c>
      <c r="X23" s="67" t="s">
        <v>45</v>
      </c>
      <c r="Y23" s="207"/>
      <c r="Z23" s="205"/>
    </row>
    <row r="24" spans="1:26" s="91" customFormat="1" ht="37.5" outlineLevel="1" x14ac:dyDescent="0.3">
      <c r="A24" s="77" t="s">
        <v>118</v>
      </c>
      <c r="B24" s="217"/>
      <c r="C24" s="69" t="s">
        <v>134</v>
      </c>
      <c r="D24" s="70" t="s">
        <v>73</v>
      </c>
      <c r="E24" s="71">
        <v>1</v>
      </c>
      <c r="F24" s="71">
        <f t="shared" si="1"/>
        <v>1</v>
      </c>
      <c r="G24" s="217"/>
      <c r="H24" s="217"/>
      <c r="I24" s="109">
        <v>3790</v>
      </c>
      <c r="J24" s="72">
        <f t="shared" si="0"/>
        <v>3790</v>
      </c>
      <c r="K24" s="83" t="s">
        <v>45</v>
      </c>
      <c r="L24" s="83" t="s">
        <v>45</v>
      </c>
      <c r="M24" s="71">
        <v>3790</v>
      </c>
      <c r="N24" s="67" t="s">
        <v>45</v>
      </c>
      <c r="O24" s="83"/>
      <c r="P24" s="83"/>
      <c r="Q24" s="67" t="s">
        <v>45</v>
      </c>
      <c r="R24" s="67" t="s">
        <v>45</v>
      </c>
      <c r="S24" s="67" t="s">
        <v>45</v>
      </c>
      <c r="T24" s="67" t="s">
        <v>45</v>
      </c>
      <c r="U24" s="83" t="s">
        <v>45</v>
      </c>
      <c r="V24" s="83" t="s">
        <v>45</v>
      </c>
      <c r="W24" s="67" t="s">
        <v>45</v>
      </c>
      <c r="X24" s="67" t="s">
        <v>45</v>
      </c>
      <c r="Y24" s="207"/>
      <c r="Z24" s="205"/>
    </row>
    <row r="25" spans="1:26" s="91" customFormat="1" outlineLevel="1" x14ac:dyDescent="0.3">
      <c r="A25" s="77" t="s">
        <v>119</v>
      </c>
      <c r="B25" s="217"/>
      <c r="C25" s="69" t="s">
        <v>135</v>
      </c>
      <c r="D25" s="70" t="s">
        <v>73</v>
      </c>
      <c r="E25" s="71">
        <v>1</v>
      </c>
      <c r="F25" s="71">
        <v>1</v>
      </c>
      <c r="G25" s="217"/>
      <c r="H25" s="217"/>
      <c r="I25" s="109">
        <v>2190</v>
      </c>
      <c r="J25" s="72">
        <f t="shared" si="0"/>
        <v>2190</v>
      </c>
      <c r="K25" s="83" t="s">
        <v>45</v>
      </c>
      <c r="L25" s="83" t="s">
        <v>45</v>
      </c>
      <c r="M25" s="71">
        <v>2190</v>
      </c>
      <c r="N25" s="67" t="s">
        <v>45</v>
      </c>
      <c r="O25" s="83"/>
      <c r="P25" s="83"/>
      <c r="Q25" s="67" t="s">
        <v>45</v>
      </c>
      <c r="R25" s="67" t="s">
        <v>45</v>
      </c>
      <c r="S25" s="67" t="s">
        <v>45</v>
      </c>
      <c r="T25" s="67" t="s">
        <v>45</v>
      </c>
      <c r="U25" s="83" t="s">
        <v>45</v>
      </c>
      <c r="V25" s="83" t="s">
        <v>45</v>
      </c>
      <c r="W25" s="67" t="s">
        <v>45</v>
      </c>
      <c r="X25" s="67" t="s">
        <v>45</v>
      </c>
      <c r="Y25" s="207"/>
      <c r="Z25" s="205"/>
    </row>
    <row r="26" spans="1:26" s="91" customFormat="1" x14ac:dyDescent="0.3">
      <c r="A26" s="75" t="s">
        <v>28</v>
      </c>
      <c r="B26" s="217"/>
      <c r="C26" s="64" t="s">
        <v>136</v>
      </c>
      <c r="D26" s="63" t="s">
        <v>73</v>
      </c>
      <c r="E26" s="67">
        <f>SUM(E27:E36)</f>
        <v>10</v>
      </c>
      <c r="F26" s="67">
        <f>E26</f>
        <v>10</v>
      </c>
      <c r="G26" s="217"/>
      <c r="H26" s="217"/>
      <c r="I26" s="80">
        <f>SUM(I27:I36)</f>
        <v>5500</v>
      </c>
      <c r="J26" s="66">
        <f>I26</f>
        <v>5500</v>
      </c>
      <c r="K26" s="83" t="s">
        <v>45</v>
      </c>
      <c r="L26" s="83" t="s">
        <v>45</v>
      </c>
      <c r="M26" s="67">
        <v>5500</v>
      </c>
      <c r="N26" s="67" t="s">
        <v>45</v>
      </c>
      <c r="O26" s="83"/>
      <c r="P26" s="83"/>
      <c r="Q26" s="67" t="s">
        <v>45</v>
      </c>
      <c r="R26" s="67" t="s">
        <v>45</v>
      </c>
      <c r="S26" s="67" t="s">
        <v>45</v>
      </c>
      <c r="T26" s="67" t="s">
        <v>45</v>
      </c>
      <c r="U26" s="83" t="s">
        <v>45</v>
      </c>
      <c r="V26" s="83" t="s">
        <v>45</v>
      </c>
      <c r="W26" s="67" t="s">
        <v>45</v>
      </c>
      <c r="X26" s="67" t="s">
        <v>45</v>
      </c>
      <c r="Y26" s="207"/>
      <c r="Z26" s="205"/>
    </row>
    <row r="27" spans="1:26" s="91" customFormat="1" outlineLevel="1" x14ac:dyDescent="0.3">
      <c r="A27" s="77" t="s">
        <v>78</v>
      </c>
      <c r="B27" s="217"/>
      <c r="C27" s="69" t="s">
        <v>137</v>
      </c>
      <c r="D27" s="70" t="s">
        <v>73</v>
      </c>
      <c r="E27" s="71">
        <v>1</v>
      </c>
      <c r="F27" s="71">
        <f t="shared" ref="F27:F34" si="2">E27</f>
        <v>1</v>
      </c>
      <c r="G27" s="217"/>
      <c r="H27" s="217"/>
      <c r="I27" s="109">
        <v>550</v>
      </c>
      <c r="J27" s="72">
        <f t="shared" ref="J27:J36" si="3">I27</f>
        <v>550</v>
      </c>
      <c r="K27" s="83" t="s">
        <v>45</v>
      </c>
      <c r="L27" s="83" t="s">
        <v>45</v>
      </c>
      <c r="M27" s="71">
        <v>550</v>
      </c>
      <c r="N27" s="67" t="s">
        <v>45</v>
      </c>
      <c r="O27" s="83"/>
      <c r="P27" s="83"/>
      <c r="Q27" s="67" t="s">
        <v>45</v>
      </c>
      <c r="R27" s="67" t="s">
        <v>45</v>
      </c>
      <c r="S27" s="67" t="s">
        <v>45</v>
      </c>
      <c r="T27" s="67" t="s">
        <v>45</v>
      </c>
      <c r="U27" s="83" t="s">
        <v>45</v>
      </c>
      <c r="V27" s="83" t="s">
        <v>45</v>
      </c>
      <c r="W27" s="67" t="s">
        <v>45</v>
      </c>
      <c r="X27" s="67" t="s">
        <v>45</v>
      </c>
      <c r="Y27" s="207"/>
      <c r="Z27" s="205"/>
    </row>
    <row r="28" spans="1:26" s="91" customFormat="1" outlineLevel="1" x14ac:dyDescent="0.3">
      <c r="A28" s="77" t="s">
        <v>79</v>
      </c>
      <c r="B28" s="217"/>
      <c r="C28" s="69" t="s">
        <v>138</v>
      </c>
      <c r="D28" s="70" t="s">
        <v>73</v>
      </c>
      <c r="E28" s="71">
        <v>1</v>
      </c>
      <c r="F28" s="71">
        <f t="shared" si="2"/>
        <v>1</v>
      </c>
      <c r="G28" s="217"/>
      <c r="H28" s="217"/>
      <c r="I28" s="109">
        <v>550</v>
      </c>
      <c r="J28" s="72">
        <f t="shared" si="3"/>
        <v>550</v>
      </c>
      <c r="K28" s="83" t="s">
        <v>45</v>
      </c>
      <c r="L28" s="83" t="s">
        <v>45</v>
      </c>
      <c r="M28" s="71">
        <v>550</v>
      </c>
      <c r="N28" s="67" t="s">
        <v>45</v>
      </c>
      <c r="O28" s="83"/>
      <c r="P28" s="83"/>
      <c r="Q28" s="67" t="s">
        <v>45</v>
      </c>
      <c r="R28" s="67" t="s">
        <v>45</v>
      </c>
      <c r="S28" s="67" t="s">
        <v>45</v>
      </c>
      <c r="T28" s="67" t="s">
        <v>45</v>
      </c>
      <c r="U28" s="83" t="s">
        <v>45</v>
      </c>
      <c r="V28" s="83" t="s">
        <v>45</v>
      </c>
      <c r="W28" s="67" t="s">
        <v>45</v>
      </c>
      <c r="X28" s="67" t="s">
        <v>45</v>
      </c>
      <c r="Y28" s="207"/>
      <c r="Z28" s="205"/>
    </row>
    <row r="29" spans="1:26" s="91" customFormat="1" outlineLevel="1" x14ac:dyDescent="0.3">
      <c r="A29" s="77" t="s">
        <v>268</v>
      </c>
      <c r="B29" s="217"/>
      <c r="C29" s="69" t="s">
        <v>139</v>
      </c>
      <c r="D29" s="70" t="s">
        <v>73</v>
      </c>
      <c r="E29" s="71">
        <v>1</v>
      </c>
      <c r="F29" s="71">
        <f t="shared" si="2"/>
        <v>1</v>
      </c>
      <c r="G29" s="217"/>
      <c r="H29" s="217"/>
      <c r="I29" s="109">
        <v>550</v>
      </c>
      <c r="J29" s="72">
        <f t="shared" si="3"/>
        <v>550</v>
      </c>
      <c r="K29" s="83" t="s">
        <v>45</v>
      </c>
      <c r="L29" s="83" t="s">
        <v>45</v>
      </c>
      <c r="M29" s="71">
        <v>550</v>
      </c>
      <c r="N29" s="67" t="s">
        <v>45</v>
      </c>
      <c r="O29" s="83"/>
      <c r="P29" s="83"/>
      <c r="Q29" s="67" t="s">
        <v>45</v>
      </c>
      <c r="R29" s="67" t="s">
        <v>45</v>
      </c>
      <c r="S29" s="67" t="s">
        <v>45</v>
      </c>
      <c r="T29" s="67" t="s">
        <v>45</v>
      </c>
      <c r="U29" s="83" t="s">
        <v>45</v>
      </c>
      <c r="V29" s="83" t="s">
        <v>45</v>
      </c>
      <c r="W29" s="67" t="s">
        <v>45</v>
      </c>
      <c r="X29" s="67" t="s">
        <v>45</v>
      </c>
      <c r="Y29" s="207"/>
      <c r="Z29" s="205"/>
    </row>
    <row r="30" spans="1:26" s="91" customFormat="1" outlineLevel="1" x14ac:dyDescent="0.3">
      <c r="A30" s="77" t="s">
        <v>269</v>
      </c>
      <c r="B30" s="217"/>
      <c r="C30" s="69" t="s">
        <v>140</v>
      </c>
      <c r="D30" s="70" t="s">
        <v>73</v>
      </c>
      <c r="E30" s="71">
        <v>1</v>
      </c>
      <c r="F30" s="71">
        <f t="shared" si="2"/>
        <v>1</v>
      </c>
      <c r="G30" s="217"/>
      <c r="H30" s="217"/>
      <c r="I30" s="109">
        <v>550</v>
      </c>
      <c r="J30" s="72">
        <f t="shared" si="3"/>
        <v>550</v>
      </c>
      <c r="K30" s="83" t="s">
        <v>45</v>
      </c>
      <c r="L30" s="83" t="s">
        <v>45</v>
      </c>
      <c r="M30" s="71">
        <v>550</v>
      </c>
      <c r="N30" s="67" t="s">
        <v>45</v>
      </c>
      <c r="O30" s="83"/>
      <c r="P30" s="83"/>
      <c r="Q30" s="67" t="s">
        <v>45</v>
      </c>
      <c r="R30" s="67" t="s">
        <v>45</v>
      </c>
      <c r="S30" s="67" t="s">
        <v>45</v>
      </c>
      <c r="T30" s="67" t="s">
        <v>45</v>
      </c>
      <c r="U30" s="83" t="s">
        <v>45</v>
      </c>
      <c r="V30" s="83" t="s">
        <v>45</v>
      </c>
      <c r="W30" s="67" t="s">
        <v>45</v>
      </c>
      <c r="X30" s="67" t="s">
        <v>45</v>
      </c>
      <c r="Y30" s="207"/>
      <c r="Z30" s="205"/>
    </row>
    <row r="31" spans="1:26" s="91" customFormat="1" outlineLevel="1" x14ac:dyDescent="0.3">
      <c r="A31" s="77" t="s">
        <v>270</v>
      </c>
      <c r="B31" s="217"/>
      <c r="C31" s="69" t="s">
        <v>141</v>
      </c>
      <c r="D31" s="70" t="s">
        <v>73</v>
      </c>
      <c r="E31" s="71">
        <v>1</v>
      </c>
      <c r="F31" s="71">
        <f t="shared" si="2"/>
        <v>1</v>
      </c>
      <c r="G31" s="217"/>
      <c r="H31" s="217"/>
      <c r="I31" s="109">
        <v>550</v>
      </c>
      <c r="J31" s="72">
        <f t="shared" si="3"/>
        <v>550</v>
      </c>
      <c r="K31" s="83" t="s">
        <v>45</v>
      </c>
      <c r="L31" s="83" t="s">
        <v>45</v>
      </c>
      <c r="M31" s="71">
        <v>550</v>
      </c>
      <c r="N31" s="67" t="s">
        <v>45</v>
      </c>
      <c r="O31" s="83"/>
      <c r="P31" s="83"/>
      <c r="Q31" s="67" t="s">
        <v>45</v>
      </c>
      <c r="R31" s="67" t="s">
        <v>45</v>
      </c>
      <c r="S31" s="67" t="s">
        <v>45</v>
      </c>
      <c r="T31" s="67" t="s">
        <v>45</v>
      </c>
      <c r="U31" s="83" t="s">
        <v>45</v>
      </c>
      <c r="V31" s="83" t="s">
        <v>45</v>
      </c>
      <c r="W31" s="67" t="s">
        <v>45</v>
      </c>
      <c r="X31" s="67" t="s">
        <v>45</v>
      </c>
      <c r="Y31" s="207"/>
      <c r="Z31" s="205"/>
    </row>
    <row r="32" spans="1:26" s="91" customFormat="1" outlineLevel="1" x14ac:dyDescent="0.3">
      <c r="A32" s="77" t="s">
        <v>271</v>
      </c>
      <c r="B32" s="217"/>
      <c r="C32" s="69" t="s">
        <v>142</v>
      </c>
      <c r="D32" s="70" t="s">
        <v>73</v>
      </c>
      <c r="E32" s="71">
        <v>1</v>
      </c>
      <c r="F32" s="71">
        <f t="shared" si="2"/>
        <v>1</v>
      </c>
      <c r="G32" s="217"/>
      <c r="H32" s="217"/>
      <c r="I32" s="109">
        <v>550</v>
      </c>
      <c r="J32" s="72">
        <f t="shared" si="3"/>
        <v>550</v>
      </c>
      <c r="K32" s="83" t="s">
        <v>45</v>
      </c>
      <c r="L32" s="83" t="s">
        <v>45</v>
      </c>
      <c r="M32" s="71">
        <v>550</v>
      </c>
      <c r="N32" s="67" t="s">
        <v>45</v>
      </c>
      <c r="O32" s="83"/>
      <c r="P32" s="83"/>
      <c r="Q32" s="67" t="s">
        <v>45</v>
      </c>
      <c r="R32" s="67" t="s">
        <v>45</v>
      </c>
      <c r="S32" s="67" t="s">
        <v>45</v>
      </c>
      <c r="T32" s="67" t="s">
        <v>45</v>
      </c>
      <c r="U32" s="83" t="s">
        <v>45</v>
      </c>
      <c r="V32" s="83" t="s">
        <v>45</v>
      </c>
      <c r="W32" s="67" t="s">
        <v>45</v>
      </c>
      <c r="X32" s="67" t="s">
        <v>45</v>
      </c>
      <c r="Y32" s="207"/>
      <c r="Z32" s="205"/>
    </row>
    <row r="33" spans="1:26" s="91" customFormat="1" outlineLevel="1" x14ac:dyDescent="0.3">
      <c r="A33" s="77" t="s">
        <v>272</v>
      </c>
      <c r="B33" s="217"/>
      <c r="C33" s="69" t="s">
        <v>143</v>
      </c>
      <c r="D33" s="70" t="s">
        <v>73</v>
      </c>
      <c r="E33" s="71">
        <v>1</v>
      </c>
      <c r="F33" s="71">
        <f t="shared" si="2"/>
        <v>1</v>
      </c>
      <c r="G33" s="217"/>
      <c r="H33" s="217"/>
      <c r="I33" s="109">
        <v>550</v>
      </c>
      <c r="J33" s="72">
        <f t="shared" si="3"/>
        <v>550</v>
      </c>
      <c r="K33" s="83" t="s">
        <v>45</v>
      </c>
      <c r="L33" s="83" t="s">
        <v>45</v>
      </c>
      <c r="M33" s="71">
        <v>550</v>
      </c>
      <c r="N33" s="67" t="s">
        <v>45</v>
      </c>
      <c r="O33" s="83"/>
      <c r="P33" s="83"/>
      <c r="Q33" s="67" t="s">
        <v>45</v>
      </c>
      <c r="R33" s="67" t="s">
        <v>45</v>
      </c>
      <c r="S33" s="67" t="s">
        <v>45</v>
      </c>
      <c r="T33" s="67" t="s">
        <v>45</v>
      </c>
      <c r="U33" s="83" t="s">
        <v>45</v>
      </c>
      <c r="V33" s="83" t="s">
        <v>45</v>
      </c>
      <c r="W33" s="67" t="s">
        <v>45</v>
      </c>
      <c r="X33" s="67" t="s">
        <v>45</v>
      </c>
      <c r="Y33" s="207"/>
      <c r="Z33" s="205"/>
    </row>
    <row r="34" spans="1:26" s="91" customFormat="1" outlineLevel="1" x14ac:dyDescent="0.3">
      <c r="A34" s="77" t="s">
        <v>273</v>
      </c>
      <c r="B34" s="217"/>
      <c r="C34" s="69" t="s">
        <v>144</v>
      </c>
      <c r="D34" s="70" t="s">
        <v>73</v>
      </c>
      <c r="E34" s="71">
        <v>1</v>
      </c>
      <c r="F34" s="71">
        <f t="shared" si="2"/>
        <v>1</v>
      </c>
      <c r="G34" s="217"/>
      <c r="H34" s="217"/>
      <c r="I34" s="109">
        <v>550</v>
      </c>
      <c r="J34" s="72">
        <f t="shared" si="3"/>
        <v>550</v>
      </c>
      <c r="K34" s="83" t="s">
        <v>45</v>
      </c>
      <c r="L34" s="83" t="s">
        <v>45</v>
      </c>
      <c r="M34" s="71">
        <v>550</v>
      </c>
      <c r="N34" s="67" t="s">
        <v>45</v>
      </c>
      <c r="O34" s="83"/>
      <c r="P34" s="83"/>
      <c r="Q34" s="67" t="s">
        <v>45</v>
      </c>
      <c r="R34" s="67" t="s">
        <v>45</v>
      </c>
      <c r="S34" s="67" t="s">
        <v>45</v>
      </c>
      <c r="T34" s="67" t="s">
        <v>45</v>
      </c>
      <c r="U34" s="83" t="s">
        <v>45</v>
      </c>
      <c r="V34" s="83" t="s">
        <v>45</v>
      </c>
      <c r="W34" s="67" t="s">
        <v>45</v>
      </c>
      <c r="X34" s="67" t="s">
        <v>45</v>
      </c>
      <c r="Y34" s="207"/>
      <c r="Z34" s="205"/>
    </row>
    <row r="35" spans="1:26" s="91" customFormat="1" outlineLevel="1" x14ac:dyDescent="0.3">
      <c r="A35" s="77" t="s">
        <v>274</v>
      </c>
      <c r="B35" s="217"/>
      <c r="C35" s="69" t="s">
        <v>145</v>
      </c>
      <c r="D35" s="70" t="s">
        <v>73</v>
      </c>
      <c r="E35" s="71">
        <v>1</v>
      </c>
      <c r="F35" s="71">
        <f>E35</f>
        <v>1</v>
      </c>
      <c r="G35" s="217"/>
      <c r="H35" s="217"/>
      <c r="I35" s="109">
        <v>550</v>
      </c>
      <c r="J35" s="72">
        <f t="shared" si="3"/>
        <v>550</v>
      </c>
      <c r="K35" s="83" t="s">
        <v>45</v>
      </c>
      <c r="L35" s="83" t="s">
        <v>45</v>
      </c>
      <c r="M35" s="71">
        <v>550</v>
      </c>
      <c r="N35" s="67" t="s">
        <v>45</v>
      </c>
      <c r="O35" s="83"/>
      <c r="P35" s="83"/>
      <c r="Q35" s="67" t="s">
        <v>45</v>
      </c>
      <c r="R35" s="67" t="s">
        <v>45</v>
      </c>
      <c r="S35" s="67" t="s">
        <v>45</v>
      </c>
      <c r="T35" s="67" t="s">
        <v>45</v>
      </c>
      <c r="U35" s="83" t="s">
        <v>45</v>
      </c>
      <c r="V35" s="83" t="s">
        <v>45</v>
      </c>
      <c r="W35" s="67" t="s">
        <v>45</v>
      </c>
      <c r="X35" s="67" t="s">
        <v>45</v>
      </c>
      <c r="Y35" s="207"/>
      <c r="Z35" s="205"/>
    </row>
    <row r="36" spans="1:26" s="91" customFormat="1" outlineLevel="1" x14ac:dyDescent="0.3">
      <c r="A36" s="77" t="s">
        <v>275</v>
      </c>
      <c r="B36" s="217"/>
      <c r="C36" s="69" t="s">
        <v>146</v>
      </c>
      <c r="D36" s="70" t="s">
        <v>73</v>
      </c>
      <c r="E36" s="79">
        <v>1</v>
      </c>
      <c r="F36" s="79">
        <v>1</v>
      </c>
      <c r="G36" s="217"/>
      <c r="H36" s="217"/>
      <c r="I36" s="109">
        <v>550</v>
      </c>
      <c r="J36" s="72">
        <f t="shared" si="3"/>
        <v>550</v>
      </c>
      <c r="K36" s="83" t="s">
        <v>45</v>
      </c>
      <c r="L36" s="83" t="s">
        <v>45</v>
      </c>
      <c r="M36" s="71">
        <v>550</v>
      </c>
      <c r="N36" s="67" t="s">
        <v>45</v>
      </c>
      <c r="O36" s="83"/>
      <c r="P36" s="83"/>
      <c r="Q36" s="67" t="s">
        <v>45</v>
      </c>
      <c r="R36" s="67" t="s">
        <v>45</v>
      </c>
      <c r="S36" s="67" t="s">
        <v>45</v>
      </c>
      <c r="T36" s="67" t="s">
        <v>45</v>
      </c>
      <c r="U36" s="83" t="s">
        <v>45</v>
      </c>
      <c r="V36" s="83" t="s">
        <v>45</v>
      </c>
      <c r="W36" s="67" t="s">
        <v>45</v>
      </c>
      <c r="X36" s="67" t="s">
        <v>45</v>
      </c>
      <c r="Y36" s="207"/>
      <c r="Z36" s="205"/>
    </row>
    <row r="37" spans="1:26" s="91" customFormat="1" x14ac:dyDescent="0.3">
      <c r="A37" s="75" t="s">
        <v>80</v>
      </c>
      <c r="B37" s="217"/>
      <c r="C37" s="64" t="s">
        <v>147</v>
      </c>
      <c r="D37" s="63" t="s">
        <v>20</v>
      </c>
      <c r="E37" s="106">
        <f>E38</f>
        <v>2.0840000000000001</v>
      </c>
      <c r="F37" s="106">
        <f>F38</f>
        <v>2.0840000000000001</v>
      </c>
      <c r="G37" s="217"/>
      <c r="H37" s="217"/>
      <c r="I37" s="80">
        <f>I38</f>
        <v>24623</v>
      </c>
      <c r="J37" s="66">
        <f>I37</f>
        <v>24623</v>
      </c>
      <c r="K37" s="83" t="s">
        <v>45</v>
      </c>
      <c r="L37" s="83" t="s">
        <v>45</v>
      </c>
      <c r="M37" s="67">
        <v>24623</v>
      </c>
      <c r="N37" s="67" t="s">
        <v>45</v>
      </c>
      <c r="O37" s="83"/>
      <c r="P37" s="83"/>
      <c r="Q37" s="67"/>
      <c r="R37" s="67"/>
      <c r="S37" s="67"/>
      <c r="T37" s="67"/>
      <c r="U37" s="83"/>
      <c r="V37" s="83"/>
      <c r="W37" s="67"/>
      <c r="X37" s="67"/>
      <c r="Y37" s="207"/>
      <c r="Z37" s="205"/>
    </row>
    <row r="38" spans="1:26" s="91" customFormat="1" x14ac:dyDescent="0.3">
      <c r="A38" s="75" t="s">
        <v>84</v>
      </c>
      <c r="B38" s="217"/>
      <c r="C38" s="64" t="s">
        <v>148</v>
      </c>
      <c r="D38" s="63" t="s">
        <v>82</v>
      </c>
      <c r="E38" s="107">
        <f>SUM(E39:E43)</f>
        <v>2.0840000000000001</v>
      </c>
      <c r="F38" s="107">
        <f>SUM(F39:F43)</f>
        <v>2.0840000000000001</v>
      </c>
      <c r="G38" s="217"/>
      <c r="H38" s="217"/>
      <c r="I38" s="80">
        <f>SUM(I39:I45)</f>
        <v>24623</v>
      </c>
      <c r="J38" s="66">
        <f t="shared" ref="J38:J44" si="4">I38</f>
        <v>24623</v>
      </c>
      <c r="K38" s="83" t="s">
        <v>45</v>
      </c>
      <c r="L38" s="83" t="s">
        <v>45</v>
      </c>
      <c r="M38" s="67">
        <v>24623</v>
      </c>
      <c r="N38" s="67" t="s">
        <v>45</v>
      </c>
      <c r="O38" s="83"/>
      <c r="P38" s="83"/>
      <c r="Q38" s="67" t="s">
        <v>45</v>
      </c>
      <c r="R38" s="67" t="s">
        <v>45</v>
      </c>
      <c r="S38" s="67" t="s">
        <v>45</v>
      </c>
      <c r="T38" s="67" t="s">
        <v>45</v>
      </c>
      <c r="U38" s="83" t="s">
        <v>45</v>
      </c>
      <c r="V38" s="83" t="s">
        <v>45</v>
      </c>
      <c r="W38" s="67" t="s">
        <v>45</v>
      </c>
      <c r="X38" s="67" t="s">
        <v>45</v>
      </c>
      <c r="Y38" s="207"/>
      <c r="Z38" s="205"/>
    </row>
    <row r="39" spans="1:26" s="91" customFormat="1" outlineLevel="1" x14ac:dyDescent="0.3">
      <c r="A39" s="77" t="s">
        <v>276</v>
      </c>
      <c r="B39" s="217"/>
      <c r="C39" s="215" t="s">
        <v>149</v>
      </c>
      <c r="D39" s="105" t="s">
        <v>265</v>
      </c>
      <c r="E39" s="110">
        <v>0.86799999999999999</v>
      </c>
      <c r="F39" s="110">
        <v>0.86799999999999999</v>
      </c>
      <c r="G39" s="217"/>
      <c r="H39" s="217"/>
      <c r="I39" s="218">
        <v>14650</v>
      </c>
      <c r="J39" s="220">
        <f t="shared" si="4"/>
        <v>14650</v>
      </c>
      <c r="K39" s="83" t="s">
        <v>45</v>
      </c>
      <c r="L39" s="83" t="s">
        <v>45</v>
      </c>
      <c r="M39" s="189">
        <v>14650</v>
      </c>
      <c r="N39" s="67" t="s">
        <v>45</v>
      </c>
      <c r="O39" s="83"/>
      <c r="P39" s="83"/>
      <c r="Q39" s="67" t="s">
        <v>45</v>
      </c>
      <c r="R39" s="67" t="s">
        <v>45</v>
      </c>
      <c r="S39" s="67" t="s">
        <v>45</v>
      </c>
      <c r="T39" s="67" t="s">
        <v>45</v>
      </c>
      <c r="U39" s="83" t="s">
        <v>45</v>
      </c>
      <c r="V39" s="83" t="s">
        <v>45</v>
      </c>
      <c r="W39" s="67" t="s">
        <v>45</v>
      </c>
      <c r="X39" s="67" t="s">
        <v>45</v>
      </c>
      <c r="Y39" s="207"/>
      <c r="Z39" s="205"/>
    </row>
    <row r="40" spans="1:26" s="91" customFormat="1" outlineLevel="1" x14ac:dyDescent="0.3">
      <c r="A40" s="77" t="s">
        <v>277</v>
      </c>
      <c r="B40" s="217"/>
      <c r="C40" s="216"/>
      <c r="D40" s="105" t="s">
        <v>266</v>
      </c>
      <c r="E40" s="110">
        <v>0.29099999999999998</v>
      </c>
      <c r="F40" s="110">
        <v>0.29099999999999998</v>
      </c>
      <c r="G40" s="217"/>
      <c r="H40" s="217"/>
      <c r="I40" s="219"/>
      <c r="J40" s="221"/>
      <c r="K40" s="83" t="s">
        <v>45</v>
      </c>
      <c r="L40" s="83" t="s">
        <v>45</v>
      </c>
      <c r="M40" s="191"/>
      <c r="N40" s="67" t="s">
        <v>45</v>
      </c>
      <c r="O40" s="83"/>
      <c r="P40" s="83"/>
      <c r="Q40" s="67" t="s">
        <v>45</v>
      </c>
      <c r="R40" s="67" t="s">
        <v>45</v>
      </c>
      <c r="S40" s="67" t="s">
        <v>45</v>
      </c>
      <c r="T40" s="67" t="s">
        <v>45</v>
      </c>
      <c r="U40" s="83" t="s">
        <v>45</v>
      </c>
      <c r="V40" s="83" t="s">
        <v>45</v>
      </c>
      <c r="W40" s="67" t="s">
        <v>45</v>
      </c>
      <c r="X40" s="67" t="s">
        <v>45</v>
      </c>
      <c r="Y40" s="207"/>
      <c r="Z40" s="205"/>
    </row>
    <row r="41" spans="1:26" s="91" customFormat="1" ht="37.5" outlineLevel="1" x14ac:dyDescent="0.3">
      <c r="A41" s="77" t="s">
        <v>278</v>
      </c>
      <c r="B41" s="217"/>
      <c r="C41" s="69" t="s">
        <v>150</v>
      </c>
      <c r="D41" s="105" t="s">
        <v>85</v>
      </c>
      <c r="E41" s="70"/>
      <c r="F41" s="70"/>
      <c r="G41" s="217"/>
      <c r="H41" s="217"/>
      <c r="I41" s="109">
        <v>492</v>
      </c>
      <c r="J41" s="72">
        <f t="shared" si="4"/>
        <v>492</v>
      </c>
      <c r="K41" s="83" t="s">
        <v>45</v>
      </c>
      <c r="L41" s="83" t="s">
        <v>45</v>
      </c>
      <c r="M41" s="71">
        <v>492</v>
      </c>
      <c r="N41" s="67" t="s">
        <v>45</v>
      </c>
      <c r="O41" s="83"/>
      <c r="P41" s="83"/>
      <c r="Q41" s="67" t="s">
        <v>45</v>
      </c>
      <c r="R41" s="67" t="s">
        <v>45</v>
      </c>
      <c r="S41" s="67" t="s">
        <v>45</v>
      </c>
      <c r="T41" s="67" t="s">
        <v>45</v>
      </c>
      <c r="U41" s="83" t="s">
        <v>45</v>
      </c>
      <c r="V41" s="83" t="s">
        <v>45</v>
      </c>
      <c r="W41" s="67" t="s">
        <v>45</v>
      </c>
      <c r="X41" s="67" t="s">
        <v>45</v>
      </c>
      <c r="Y41" s="207"/>
      <c r="Z41" s="205"/>
    </row>
    <row r="42" spans="1:26" s="91" customFormat="1" ht="37.5" outlineLevel="1" x14ac:dyDescent="0.3">
      <c r="A42" s="77" t="s">
        <v>279</v>
      </c>
      <c r="B42" s="217"/>
      <c r="C42" s="69" t="s">
        <v>151</v>
      </c>
      <c r="D42" s="105" t="s">
        <v>86</v>
      </c>
      <c r="E42" s="70"/>
      <c r="F42" s="70"/>
      <c r="G42" s="217"/>
      <c r="H42" s="217"/>
      <c r="I42" s="109">
        <v>170</v>
      </c>
      <c r="J42" s="72">
        <f t="shared" si="4"/>
        <v>170</v>
      </c>
      <c r="K42" s="83" t="s">
        <v>45</v>
      </c>
      <c r="L42" s="83" t="s">
        <v>45</v>
      </c>
      <c r="M42" s="71">
        <v>170</v>
      </c>
      <c r="N42" s="67" t="s">
        <v>45</v>
      </c>
      <c r="O42" s="83"/>
      <c r="P42" s="83"/>
      <c r="Q42" s="67" t="s">
        <v>45</v>
      </c>
      <c r="R42" s="67" t="s">
        <v>45</v>
      </c>
      <c r="S42" s="67" t="s">
        <v>45</v>
      </c>
      <c r="T42" s="67" t="s">
        <v>45</v>
      </c>
      <c r="U42" s="83" t="s">
        <v>45</v>
      </c>
      <c r="V42" s="83" t="s">
        <v>45</v>
      </c>
      <c r="W42" s="67" t="s">
        <v>45</v>
      </c>
      <c r="X42" s="67" t="s">
        <v>45</v>
      </c>
      <c r="Y42" s="207"/>
      <c r="Z42" s="205"/>
    </row>
    <row r="43" spans="1:26" s="91" customFormat="1" ht="37.5" outlineLevel="1" x14ac:dyDescent="0.3">
      <c r="A43" s="77" t="s">
        <v>280</v>
      </c>
      <c r="B43" s="217"/>
      <c r="C43" s="69" t="s">
        <v>152</v>
      </c>
      <c r="D43" s="105" t="s">
        <v>267</v>
      </c>
      <c r="E43" s="70">
        <v>0.92500000000000004</v>
      </c>
      <c r="F43" s="70">
        <v>0.92500000000000004</v>
      </c>
      <c r="G43" s="217"/>
      <c r="H43" s="217"/>
      <c r="I43" s="109">
        <v>8900</v>
      </c>
      <c r="J43" s="72">
        <f t="shared" si="4"/>
        <v>8900</v>
      </c>
      <c r="K43" s="83" t="s">
        <v>45</v>
      </c>
      <c r="L43" s="83" t="s">
        <v>45</v>
      </c>
      <c r="M43" s="71">
        <v>8900</v>
      </c>
      <c r="N43" s="67" t="s">
        <v>45</v>
      </c>
      <c r="O43" s="83"/>
      <c r="P43" s="83"/>
      <c r="Q43" s="67" t="s">
        <v>45</v>
      </c>
      <c r="R43" s="67" t="s">
        <v>45</v>
      </c>
      <c r="S43" s="67" t="s">
        <v>45</v>
      </c>
      <c r="T43" s="67" t="s">
        <v>45</v>
      </c>
      <c r="U43" s="83" t="s">
        <v>45</v>
      </c>
      <c r="V43" s="83" t="s">
        <v>45</v>
      </c>
      <c r="W43" s="67" t="s">
        <v>45</v>
      </c>
      <c r="X43" s="67" t="s">
        <v>45</v>
      </c>
      <c r="Y43" s="207"/>
      <c r="Z43" s="205"/>
    </row>
    <row r="44" spans="1:26" s="91" customFormat="1" ht="39.75" customHeight="1" outlineLevel="1" x14ac:dyDescent="0.3">
      <c r="A44" s="77" t="s">
        <v>281</v>
      </c>
      <c r="B44" s="217"/>
      <c r="C44" s="69" t="s">
        <v>153</v>
      </c>
      <c r="D44" s="105" t="s">
        <v>85</v>
      </c>
      <c r="E44" s="64"/>
      <c r="F44" s="64"/>
      <c r="G44" s="217"/>
      <c r="H44" s="217"/>
      <c r="I44" s="109">
        <v>306</v>
      </c>
      <c r="J44" s="72">
        <f t="shared" si="4"/>
        <v>306</v>
      </c>
      <c r="K44" s="83" t="s">
        <v>45</v>
      </c>
      <c r="L44" s="83" t="s">
        <v>45</v>
      </c>
      <c r="M44" s="71">
        <v>306</v>
      </c>
      <c r="N44" s="67" t="s">
        <v>45</v>
      </c>
      <c r="O44" s="83"/>
      <c r="P44" s="83"/>
      <c r="Q44" s="67" t="s">
        <v>45</v>
      </c>
      <c r="R44" s="67" t="s">
        <v>45</v>
      </c>
      <c r="S44" s="67" t="s">
        <v>45</v>
      </c>
      <c r="T44" s="67" t="s">
        <v>45</v>
      </c>
      <c r="U44" s="83" t="s">
        <v>45</v>
      </c>
      <c r="V44" s="83" t="s">
        <v>45</v>
      </c>
      <c r="W44" s="67" t="s">
        <v>45</v>
      </c>
      <c r="X44" s="67" t="s">
        <v>45</v>
      </c>
      <c r="Y44" s="207"/>
      <c r="Z44" s="205"/>
    </row>
    <row r="45" spans="1:26" s="91" customFormat="1" ht="45" customHeight="1" outlineLevel="1" x14ac:dyDescent="0.3">
      <c r="A45" s="77" t="s">
        <v>282</v>
      </c>
      <c r="B45" s="217"/>
      <c r="C45" s="69" t="s">
        <v>154</v>
      </c>
      <c r="D45" s="79" t="s">
        <v>86</v>
      </c>
      <c r="E45" s="65"/>
      <c r="F45" s="65"/>
      <c r="G45" s="217"/>
      <c r="H45" s="217"/>
      <c r="I45" s="109">
        <v>105</v>
      </c>
      <c r="J45" s="72">
        <f>I45</f>
        <v>105</v>
      </c>
      <c r="K45" s="83" t="s">
        <v>45</v>
      </c>
      <c r="L45" s="83" t="s">
        <v>45</v>
      </c>
      <c r="M45" s="71">
        <v>105</v>
      </c>
      <c r="N45" s="67" t="s">
        <v>45</v>
      </c>
      <c r="O45" s="83"/>
      <c r="P45" s="83"/>
      <c r="Q45" s="67" t="s">
        <v>45</v>
      </c>
      <c r="R45" s="67" t="s">
        <v>45</v>
      </c>
      <c r="S45" s="67" t="s">
        <v>45</v>
      </c>
      <c r="T45" s="67" t="s">
        <v>45</v>
      </c>
      <c r="U45" s="83" t="s">
        <v>45</v>
      </c>
      <c r="V45" s="83" t="s">
        <v>45</v>
      </c>
      <c r="W45" s="67" t="s">
        <v>45</v>
      </c>
      <c r="X45" s="67" t="s">
        <v>45</v>
      </c>
      <c r="Y45" s="207"/>
      <c r="Z45" s="205"/>
    </row>
    <row r="46" spans="1:26" s="91" customFormat="1" ht="24" customHeight="1" x14ac:dyDescent="0.3">
      <c r="A46" s="75" t="s">
        <v>36</v>
      </c>
      <c r="B46" s="217"/>
      <c r="C46" s="76" t="s">
        <v>81</v>
      </c>
      <c r="D46" s="70" t="s">
        <v>20</v>
      </c>
      <c r="E46" s="107">
        <f>E47+E49</f>
        <v>12.7334</v>
      </c>
      <c r="F46" s="107">
        <f>F47+F49</f>
        <v>12.7334</v>
      </c>
      <c r="G46" s="217"/>
      <c r="H46" s="217"/>
      <c r="I46" s="80">
        <f>I47+I49</f>
        <v>91492.142000000007</v>
      </c>
      <c r="J46" s="80">
        <f>J47+J49</f>
        <v>91492.142000000007</v>
      </c>
      <c r="K46" s="83" t="s">
        <v>45</v>
      </c>
      <c r="L46" s="83" t="s">
        <v>45</v>
      </c>
      <c r="M46" s="104">
        <v>91492.142000000007</v>
      </c>
      <c r="N46" s="67" t="s">
        <v>45</v>
      </c>
      <c r="O46" s="83"/>
      <c r="P46" s="83"/>
      <c r="Q46" s="67"/>
      <c r="R46" s="67"/>
      <c r="S46" s="67"/>
      <c r="T46" s="67"/>
      <c r="U46" s="83"/>
      <c r="V46" s="83"/>
      <c r="W46" s="67"/>
      <c r="X46" s="67"/>
      <c r="Y46" s="207"/>
      <c r="Z46" s="205"/>
    </row>
    <row r="47" spans="1:26" s="91" customFormat="1" ht="22.5" customHeight="1" x14ac:dyDescent="0.3">
      <c r="A47" s="75" t="s">
        <v>283</v>
      </c>
      <c r="B47" s="217"/>
      <c r="C47" s="64" t="s">
        <v>155</v>
      </c>
      <c r="D47" s="70" t="s">
        <v>82</v>
      </c>
      <c r="E47" s="89">
        <f>SUM(E48:E48)</f>
        <v>11.5</v>
      </c>
      <c r="F47" s="89">
        <f>SUM(F48:F48)</f>
        <v>11.5</v>
      </c>
      <c r="G47" s="217"/>
      <c r="H47" s="217"/>
      <c r="I47" s="80">
        <f>SUM(I48:I48)</f>
        <v>74860.142000000007</v>
      </c>
      <c r="J47" s="80">
        <f>SUM(J48:J48)</f>
        <v>74860.142000000007</v>
      </c>
      <c r="K47" s="83" t="s">
        <v>45</v>
      </c>
      <c r="L47" s="83" t="s">
        <v>45</v>
      </c>
      <c r="M47" s="104">
        <v>74860.142000000007</v>
      </c>
      <c r="N47" s="67" t="s">
        <v>45</v>
      </c>
      <c r="O47" s="83"/>
      <c r="P47" s="83"/>
      <c r="Q47" s="67"/>
      <c r="R47" s="67"/>
      <c r="S47" s="67"/>
      <c r="T47" s="67"/>
      <c r="U47" s="83"/>
      <c r="V47" s="83"/>
      <c r="W47" s="67"/>
      <c r="X47" s="67"/>
      <c r="Y47" s="207"/>
      <c r="Z47" s="205"/>
    </row>
    <row r="48" spans="1:26" s="91" customFormat="1" ht="20.25" customHeight="1" outlineLevel="1" x14ac:dyDescent="0.3">
      <c r="A48" s="77" t="s">
        <v>284</v>
      </c>
      <c r="B48" s="217"/>
      <c r="C48" s="69" t="s">
        <v>156</v>
      </c>
      <c r="D48" s="70" t="s">
        <v>82</v>
      </c>
      <c r="E48" s="82">
        <v>11.5</v>
      </c>
      <c r="F48" s="82">
        <f>E48</f>
        <v>11.5</v>
      </c>
      <c r="G48" s="217"/>
      <c r="H48" s="217"/>
      <c r="I48" s="109">
        <v>74860.142000000007</v>
      </c>
      <c r="J48" s="72">
        <f>I48</f>
        <v>74860.142000000007</v>
      </c>
      <c r="K48" s="83" t="s">
        <v>45</v>
      </c>
      <c r="L48" s="83" t="s">
        <v>45</v>
      </c>
      <c r="M48" s="71">
        <v>74860.142000000007</v>
      </c>
      <c r="N48" s="67" t="s">
        <v>45</v>
      </c>
      <c r="O48" s="83"/>
      <c r="P48" s="83"/>
      <c r="Q48" s="83">
        <v>0</v>
      </c>
      <c r="R48" s="83">
        <v>0</v>
      </c>
      <c r="S48" s="126">
        <v>89.8</v>
      </c>
      <c r="T48" s="126">
        <v>51.6</v>
      </c>
      <c r="U48" s="125">
        <v>2.39</v>
      </c>
      <c r="V48" s="125">
        <v>2.35</v>
      </c>
      <c r="W48" s="67" t="s">
        <v>45</v>
      </c>
      <c r="X48" s="67" t="s">
        <v>45</v>
      </c>
      <c r="Y48" s="207"/>
      <c r="Z48" s="205"/>
    </row>
    <row r="49" spans="1:26" s="91" customFormat="1" ht="24" customHeight="1" x14ac:dyDescent="0.3">
      <c r="A49" s="75" t="s">
        <v>285</v>
      </c>
      <c r="B49" s="217"/>
      <c r="C49" s="64" t="s">
        <v>157</v>
      </c>
      <c r="D49" s="70"/>
      <c r="E49" s="108">
        <f>SUM(E50)</f>
        <v>1.2334000000000001</v>
      </c>
      <c r="F49" s="108">
        <f>SUM(F50)</f>
        <v>1.2334000000000001</v>
      </c>
      <c r="G49" s="217"/>
      <c r="H49" s="217"/>
      <c r="I49" s="80">
        <f>SUM(I50:I52)</f>
        <v>16632</v>
      </c>
      <c r="J49" s="80">
        <f>SUM(J50:J52)</f>
        <v>16632</v>
      </c>
      <c r="K49" s="83" t="s">
        <v>45</v>
      </c>
      <c r="L49" s="83" t="s">
        <v>45</v>
      </c>
      <c r="M49" s="104">
        <v>16632</v>
      </c>
      <c r="N49" s="67" t="s">
        <v>45</v>
      </c>
      <c r="O49" s="83"/>
      <c r="P49" s="83"/>
      <c r="Q49" s="83"/>
      <c r="R49" s="83"/>
      <c r="S49" s="83"/>
      <c r="T49" s="83"/>
      <c r="U49" s="83"/>
      <c r="V49" s="83"/>
      <c r="W49" s="67"/>
      <c r="X49" s="67"/>
      <c r="Y49" s="207"/>
      <c r="Z49" s="205"/>
    </row>
    <row r="50" spans="1:26" s="91" customFormat="1" ht="30" customHeight="1" outlineLevel="1" x14ac:dyDescent="0.3">
      <c r="A50" s="202" t="s">
        <v>286</v>
      </c>
      <c r="B50" s="217"/>
      <c r="C50" s="111" t="s">
        <v>158</v>
      </c>
      <c r="D50" s="70" t="s">
        <v>82</v>
      </c>
      <c r="E50" s="209">
        <v>1.2334000000000001</v>
      </c>
      <c r="F50" s="209">
        <f>E50</f>
        <v>1.2334000000000001</v>
      </c>
      <c r="G50" s="217"/>
      <c r="H50" s="217"/>
      <c r="I50" s="112">
        <v>15900</v>
      </c>
      <c r="J50" s="72">
        <f>I50</f>
        <v>15900</v>
      </c>
      <c r="K50" s="83" t="s">
        <v>45</v>
      </c>
      <c r="L50" s="83" t="s">
        <v>45</v>
      </c>
      <c r="M50" s="71">
        <v>15900</v>
      </c>
      <c r="N50" s="83" t="s">
        <v>45</v>
      </c>
      <c r="O50" s="83"/>
      <c r="P50" s="83"/>
      <c r="Q50" s="83">
        <v>228</v>
      </c>
      <c r="R50" s="83">
        <v>0</v>
      </c>
      <c r="S50" s="67">
        <v>100</v>
      </c>
      <c r="T50" s="67">
        <v>87</v>
      </c>
      <c r="U50" s="125">
        <v>4.5</v>
      </c>
      <c r="V50" s="125">
        <v>4.25</v>
      </c>
      <c r="W50" s="83">
        <v>0</v>
      </c>
      <c r="X50" s="83">
        <v>0</v>
      </c>
      <c r="Y50" s="207"/>
      <c r="Z50" s="205"/>
    </row>
    <row r="51" spans="1:26" s="91" customFormat="1" ht="56.25" customHeight="1" outlineLevel="1" x14ac:dyDescent="0.3">
      <c r="A51" s="203"/>
      <c r="B51" s="217"/>
      <c r="C51" s="111" t="s">
        <v>159</v>
      </c>
      <c r="D51" s="70" t="s">
        <v>85</v>
      </c>
      <c r="E51" s="210"/>
      <c r="F51" s="210"/>
      <c r="G51" s="217"/>
      <c r="H51" s="217"/>
      <c r="I51" s="112">
        <v>544</v>
      </c>
      <c r="J51" s="72">
        <f t="shared" ref="J51:J52" si="5">I51</f>
        <v>544</v>
      </c>
      <c r="K51" s="83" t="s">
        <v>45</v>
      </c>
      <c r="L51" s="83" t="s">
        <v>45</v>
      </c>
      <c r="M51" s="71">
        <v>544</v>
      </c>
      <c r="N51" s="83" t="s">
        <v>45</v>
      </c>
      <c r="O51" s="83"/>
      <c r="P51" s="83"/>
      <c r="Q51" s="83" t="s">
        <v>45</v>
      </c>
      <c r="R51" s="83" t="s">
        <v>45</v>
      </c>
      <c r="S51" s="67" t="s">
        <v>45</v>
      </c>
      <c r="T51" s="67" t="s">
        <v>45</v>
      </c>
      <c r="U51" s="83" t="s">
        <v>45</v>
      </c>
      <c r="V51" s="83" t="s">
        <v>45</v>
      </c>
      <c r="W51" s="67" t="s">
        <v>45</v>
      </c>
      <c r="X51" s="67" t="s">
        <v>45</v>
      </c>
      <c r="Y51" s="207"/>
      <c r="Z51" s="205"/>
    </row>
    <row r="52" spans="1:26" s="91" customFormat="1" ht="47.25" customHeight="1" outlineLevel="1" x14ac:dyDescent="0.3">
      <c r="A52" s="204"/>
      <c r="B52" s="217"/>
      <c r="C52" s="111" t="s">
        <v>160</v>
      </c>
      <c r="D52" s="70" t="s">
        <v>86</v>
      </c>
      <c r="E52" s="211"/>
      <c r="F52" s="211"/>
      <c r="G52" s="217"/>
      <c r="H52" s="217"/>
      <c r="I52" s="112">
        <v>188</v>
      </c>
      <c r="J52" s="72">
        <f t="shared" si="5"/>
        <v>188</v>
      </c>
      <c r="K52" s="83" t="s">
        <v>45</v>
      </c>
      <c r="L52" s="83" t="s">
        <v>45</v>
      </c>
      <c r="M52" s="71">
        <v>188</v>
      </c>
      <c r="N52" s="83" t="s">
        <v>45</v>
      </c>
      <c r="O52" s="83"/>
      <c r="P52" s="83"/>
      <c r="Q52" s="83" t="s">
        <v>45</v>
      </c>
      <c r="R52" s="83" t="s">
        <v>45</v>
      </c>
      <c r="S52" s="67" t="s">
        <v>45</v>
      </c>
      <c r="T52" s="67" t="s">
        <v>45</v>
      </c>
      <c r="U52" s="83" t="s">
        <v>45</v>
      </c>
      <c r="V52" s="83" t="s">
        <v>45</v>
      </c>
      <c r="W52" s="67" t="s">
        <v>45</v>
      </c>
      <c r="X52" s="67" t="s">
        <v>45</v>
      </c>
      <c r="Y52" s="207"/>
      <c r="Z52" s="205"/>
    </row>
    <row r="53" spans="1:26" s="91" customFormat="1" ht="46.5" customHeight="1" x14ac:dyDescent="0.3">
      <c r="A53" s="212" t="s">
        <v>88</v>
      </c>
      <c r="B53" s="217"/>
      <c r="C53" s="88" t="s">
        <v>93</v>
      </c>
      <c r="D53" s="63" t="s">
        <v>115</v>
      </c>
      <c r="E53" s="71"/>
      <c r="F53" s="70"/>
      <c r="G53" s="217"/>
      <c r="H53" s="217"/>
      <c r="I53" s="113">
        <v>464913</v>
      </c>
      <c r="J53" s="66">
        <f>I53</f>
        <v>464913</v>
      </c>
      <c r="K53" s="83" t="s">
        <v>45</v>
      </c>
      <c r="L53" s="83" t="s">
        <v>45</v>
      </c>
      <c r="M53" s="67">
        <v>464913</v>
      </c>
      <c r="N53" s="83" t="s">
        <v>45</v>
      </c>
      <c r="O53" s="83"/>
      <c r="P53" s="83"/>
      <c r="Q53" s="83" t="s">
        <v>45</v>
      </c>
      <c r="R53" s="83" t="s">
        <v>45</v>
      </c>
      <c r="S53" s="67" t="s">
        <v>45</v>
      </c>
      <c r="T53" s="67" t="s">
        <v>45</v>
      </c>
      <c r="U53" s="83" t="s">
        <v>45</v>
      </c>
      <c r="V53" s="83" t="s">
        <v>45</v>
      </c>
      <c r="W53" s="67" t="s">
        <v>45</v>
      </c>
      <c r="X53" s="67" t="s">
        <v>45</v>
      </c>
      <c r="Y53" s="207"/>
      <c r="Z53" s="205"/>
    </row>
    <row r="54" spans="1:26" s="91" customFormat="1" ht="50.25" customHeight="1" x14ac:dyDescent="0.3">
      <c r="A54" s="213"/>
      <c r="B54" s="217"/>
      <c r="C54" s="88" t="s">
        <v>94</v>
      </c>
      <c r="D54" s="63" t="s">
        <v>85</v>
      </c>
      <c r="E54" s="71"/>
      <c r="F54" s="70"/>
      <c r="G54" s="217"/>
      <c r="H54" s="217"/>
      <c r="I54" s="113">
        <v>27195.202979999998</v>
      </c>
      <c r="J54" s="66">
        <f t="shared" ref="J54:J55" si="6">I54</f>
        <v>27195.202979999998</v>
      </c>
      <c r="K54" s="83" t="s">
        <v>45</v>
      </c>
      <c r="L54" s="83" t="s">
        <v>45</v>
      </c>
      <c r="M54" s="67">
        <v>27195.202979999998</v>
      </c>
      <c r="N54" s="83" t="s">
        <v>45</v>
      </c>
      <c r="O54" s="83"/>
      <c r="P54" s="83"/>
      <c r="Q54" s="83" t="s">
        <v>45</v>
      </c>
      <c r="R54" s="83" t="s">
        <v>45</v>
      </c>
      <c r="S54" s="67" t="s">
        <v>45</v>
      </c>
      <c r="T54" s="67" t="s">
        <v>45</v>
      </c>
      <c r="U54" s="83" t="s">
        <v>45</v>
      </c>
      <c r="V54" s="83" t="s">
        <v>45</v>
      </c>
      <c r="W54" s="67" t="s">
        <v>45</v>
      </c>
      <c r="X54" s="67" t="s">
        <v>45</v>
      </c>
      <c r="Y54" s="207"/>
      <c r="Z54" s="205"/>
    </row>
    <row r="55" spans="1:26" s="91" customFormat="1" ht="55.5" customHeight="1" x14ac:dyDescent="0.3">
      <c r="A55" s="214"/>
      <c r="B55" s="217"/>
      <c r="C55" s="88" t="s">
        <v>95</v>
      </c>
      <c r="D55" s="63" t="s">
        <v>86</v>
      </c>
      <c r="E55" s="67"/>
      <c r="F55" s="67"/>
      <c r="G55" s="217"/>
      <c r="H55" s="217"/>
      <c r="I55" s="113">
        <v>9444.5660000000007</v>
      </c>
      <c r="J55" s="66">
        <f t="shared" si="6"/>
        <v>9444.5660000000007</v>
      </c>
      <c r="K55" s="83" t="s">
        <v>45</v>
      </c>
      <c r="L55" s="83" t="s">
        <v>45</v>
      </c>
      <c r="M55" s="67">
        <v>9444.5660000000007</v>
      </c>
      <c r="N55" s="83" t="s">
        <v>45</v>
      </c>
      <c r="O55" s="83"/>
      <c r="P55" s="83"/>
      <c r="Q55" s="83" t="s">
        <v>45</v>
      </c>
      <c r="R55" s="83" t="s">
        <v>45</v>
      </c>
      <c r="S55" s="67" t="s">
        <v>45</v>
      </c>
      <c r="T55" s="67" t="s">
        <v>45</v>
      </c>
      <c r="U55" s="83" t="s">
        <v>45</v>
      </c>
      <c r="V55" s="83" t="s">
        <v>45</v>
      </c>
      <c r="W55" s="67" t="s">
        <v>45</v>
      </c>
      <c r="X55" s="67" t="s">
        <v>45</v>
      </c>
      <c r="Y55" s="207"/>
      <c r="Z55" s="205"/>
    </row>
    <row r="56" spans="1:26" s="91" customFormat="1" ht="25.5" customHeight="1" x14ac:dyDescent="0.3">
      <c r="A56" s="75" t="s">
        <v>120</v>
      </c>
      <c r="B56" s="217"/>
      <c r="C56" s="76" t="s">
        <v>87</v>
      </c>
      <c r="D56" s="63" t="s">
        <v>21</v>
      </c>
      <c r="E56" s="67">
        <f>E57+E60+E66+E69+E78+E111+E141+E156</f>
        <v>87</v>
      </c>
      <c r="F56" s="67">
        <f>F57+F60+F66+F69+F78+F111+F141+F156</f>
        <v>87</v>
      </c>
      <c r="G56" s="217"/>
      <c r="H56" s="217"/>
      <c r="I56" s="80">
        <f>I57+I58+I59+I60+I61+I62+I63+I64+I65+I66+I67+I68+I69+I78+I111+I141+I156</f>
        <v>9182446.8038199991</v>
      </c>
      <c r="J56" s="80">
        <f>J57+J58+J59+J60+J61+J62+J63+J64+J65+J66+J67+J68+J69+J78+J111+J141+J156</f>
        <v>9182446.8038199991</v>
      </c>
      <c r="K56" s="83" t="s">
        <v>45</v>
      </c>
      <c r="L56" s="83" t="s">
        <v>45</v>
      </c>
      <c r="M56" s="104">
        <f>M57+M58+M59+M60+M61+M62+M63+M64+M65+M66+M67+M68+M69+M78+M111</f>
        <v>5754341.1419700002</v>
      </c>
      <c r="N56" s="67">
        <f>N120+N121+N122+N123+N124+N126+N127+N128+N129+N130+N131+N132+N133+N134+N135+N136+N137+N138+N139+N140+N141+N156+N125</f>
        <v>1606721</v>
      </c>
      <c r="O56" s="83"/>
      <c r="P56" s="83"/>
      <c r="Q56" s="83"/>
      <c r="R56" s="83"/>
      <c r="S56" s="83"/>
      <c r="T56" s="83"/>
      <c r="U56" s="83"/>
      <c r="V56" s="83"/>
      <c r="W56" s="67"/>
      <c r="X56" s="67"/>
      <c r="Y56" s="207"/>
      <c r="Z56" s="205"/>
    </row>
    <row r="57" spans="1:26" s="91" customFormat="1" ht="21.75" customHeight="1" x14ac:dyDescent="0.3">
      <c r="A57" s="202" t="s">
        <v>121</v>
      </c>
      <c r="B57" s="217"/>
      <c r="C57" s="74" t="s">
        <v>96</v>
      </c>
      <c r="D57" s="70" t="s">
        <v>83</v>
      </c>
      <c r="E57" s="189">
        <v>1</v>
      </c>
      <c r="F57" s="189">
        <v>1</v>
      </c>
      <c r="G57" s="217"/>
      <c r="H57" s="217"/>
      <c r="I57" s="114">
        <f>730400+O57</f>
        <v>1174718.2309999999</v>
      </c>
      <c r="J57" s="114">
        <v>1174718.2309999999</v>
      </c>
      <c r="K57" s="83" t="s">
        <v>45</v>
      </c>
      <c r="L57" s="83" t="s">
        <v>45</v>
      </c>
      <c r="M57" s="85">
        <v>730400</v>
      </c>
      <c r="N57" s="83" t="s">
        <v>45</v>
      </c>
      <c r="O57" s="122">
        <v>444318.23099999997</v>
      </c>
      <c r="P57" s="83"/>
      <c r="Q57" s="83">
        <v>1901.1</v>
      </c>
      <c r="R57" s="83">
        <v>0</v>
      </c>
      <c r="S57" s="127">
        <v>65</v>
      </c>
      <c r="T57" s="127">
        <v>31</v>
      </c>
      <c r="U57" s="83" t="s">
        <v>45</v>
      </c>
      <c r="V57" s="83" t="s">
        <v>45</v>
      </c>
      <c r="W57" s="128">
        <v>0</v>
      </c>
      <c r="X57" s="128">
        <v>0</v>
      </c>
      <c r="Y57" s="207"/>
      <c r="Z57" s="205"/>
    </row>
    <row r="58" spans="1:26" s="91" customFormat="1" ht="25.5" customHeight="1" x14ac:dyDescent="0.3">
      <c r="A58" s="203"/>
      <c r="B58" s="217"/>
      <c r="C58" s="74" t="s">
        <v>97</v>
      </c>
      <c r="D58" s="70" t="s">
        <v>85</v>
      </c>
      <c r="E58" s="190"/>
      <c r="F58" s="190"/>
      <c r="G58" s="217"/>
      <c r="H58" s="217"/>
      <c r="I58" s="114">
        <v>26070</v>
      </c>
      <c r="J58" s="72">
        <f t="shared" ref="J58:J68" si="7">I58</f>
        <v>26070</v>
      </c>
      <c r="K58" s="83" t="s">
        <v>45</v>
      </c>
      <c r="L58" s="83" t="s">
        <v>45</v>
      </c>
      <c r="M58" s="85">
        <v>26070</v>
      </c>
      <c r="N58" s="83" t="s">
        <v>45</v>
      </c>
      <c r="O58" s="100"/>
      <c r="P58" s="83"/>
      <c r="Q58" s="83" t="s">
        <v>45</v>
      </c>
      <c r="R58" s="83" t="s">
        <v>45</v>
      </c>
      <c r="S58" s="67" t="s">
        <v>45</v>
      </c>
      <c r="T58" s="67" t="s">
        <v>45</v>
      </c>
      <c r="U58" s="83" t="s">
        <v>45</v>
      </c>
      <c r="V58" s="83" t="s">
        <v>45</v>
      </c>
      <c r="W58" s="67" t="s">
        <v>45</v>
      </c>
      <c r="X58" s="67" t="s">
        <v>45</v>
      </c>
      <c r="Y58" s="207"/>
      <c r="Z58" s="205"/>
    </row>
    <row r="59" spans="1:26" s="91" customFormat="1" ht="20.25" customHeight="1" x14ac:dyDescent="0.3">
      <c r="A59" s="204"/>
      <c r="B59" s="217"/>
      <c r="C59" s="74" t="s">
        <v>98</v>
      </c>
      <c r="D59" s="70" t="s">
        <v>86</v>
      </c>
      <c r="E59" s="191"/>
      <c r="F59" s="191"/>
      <c r="G59" s="217"/>
      <c r="H59" s="217"/>
      <c r="I59" s="114">
        <v>8982</v>
      </c>
      <c r="J59" s="72">
        <f t="shared" si="7"/>
        <v>8982</v>
      </c>
      <c r="K59" s="83" t="s">
        <v>45</v>
      </c>
      <c r="L59" s="83" t="s">
        <v>45</v>
      </c>
      <c r="M59" s="85">
        <v>8982</v>
      </c>
      <c r="N59" s="83" t="s">
        <v>45</v>
      </c>
      <c r="O59" s="83"/>
      <c r="P59" s="83"/>
      <c r="Q59" s="83" t="s">
        <v>45</v>
      </c>
      <c r="R59" s="83" t="s">
        <v>45</v>
      </c>
      <c r="S59" s="67" t="s">
        <v>45</v>
      </c>
      <c r="T59" s="67" t="s">
        <v>45</v>
      </c>
      <c r="U59" s="83" t="s">
        <v>45</v>
      </c>
      <c r="V59" s="83" t="s">
        <v>45</v>
      </c>
      <c r="W59" s="67" t="s">
        <v>45</v>
      </c>
      <c r="X59" s="67" t="s">
        <v>45</v>
      </c>
      <c r="Y59" s="207"/>
      <c r="Z59" s="205"/>
    </row>
    <row r="60" spans="1:26" s="91" customFormat="1" ht="23.25" customHeight="1" x14ac:dyDescent="0.3">
      <c r="A60" s="202" t="s">
        <v>122</v>
      </c>
      <c r="B60" s="217"/>
      <c r="C60" s="74" t="s">
        <v>99</v>
      </c>
      <c r="D60" s="70" t="s">
        <v>83</v>
      </c>
      <c r="E60" s="189">
        <v>1</v>
      </c>
      <c r="F60" s="189">
        <v>1</v>
      </c>
      <c r="G60" s="217"/>
      <c r="H60" s="217"/>
      <c r="I60" s="114">
        <v>354129</v>
      </c>
      <c r="J60" s="114">
        <v>354129</v>
      </c>
      <c r="K60" s="83" t="s">
        <v>45</v>
      </c>
      <c r="L60" s="83" t="s">
        <v>45</v>
      </c>
      <c r="M60" s="85">
        <v>354129</v>
      </c>
      <c r="N60" s="83" t="s">
        <v>45</v>
      </c>
      <c r="O60" s="100"/>
      <c r="P60" s="83"/>
      <c r="Q60" s="83">
        <v>624</v>
      </c>
      <c r="R60" s="83">
        <v>0</v>
      </c>
      <c r="S60" s="127">
        <v>50</v>
      </c>
      <c r="T60" s="127">
        <v>4</v>
      </c>
      <c r="U60" s="83" t="s">
        <v>45</v>
      </c>
      <c r="V60" s="83" t="s">
        <v>45</v>
      </c>
      <c r="W60" s="128">
        <v>0</v>
      </c>
      <c r="X60" s="128">
        <v>0</v>
      </c>
      <c r="Y60" s="207"/>
      <c r="Z60" s="205"/>
    </row>
    <row r="61" spans="1:26" s="91" customFormat="1" ht="23.25" customHeight="1" x14ac:dyDescent="0.3">
      <c r="A61" s="203"/>
      <c r="B61" s="217"/>
      <c r="C61" s="74" t="s">
        <v>100</v>
      </c>
      <c r="D61" s="70" t="s">
        <v>85</v>
      </c>
      <c r="E61" s="190"/>
      <c r="F61" s="190"/>
      <c r="G61" s="217"/>
      <c r="H61" s="217"/>
      <c r="I61" s="114">
        <v>11580</v>
      </c>
      <c r="J61" s="72">
        <f t="shared" si="7"/>
        <v>11580</v>
      </c>
      <c r="K61" s="83" t="s">
        <v>45</v>
      </c>
      <c r="L61" s="83" t="s">
        <v>45</v>
      </c>
      <c r="M61" s="85">
        <v>11580</v>
      </c>
      <c r="N61" s="83" t="s">
        <v>45</v>
      </c>
      <c r="O61" s="83"/>
      <c r="P61" s="83"/>
      <c r="Q61" s="83" t="s">
        <v>45</v>
      </c>
      <c r="R61" s="83" t="s">
        <v>45</v>
      </c>
      <c r="S61" s="67" t="s">
        <v>45</v>
      </c>
      <c r="T61" s="67" t="s">
        <v>45</v>
      </c>
      <c r="U61" s="83" t="s">
        <v>45</v>
      </c>
      <c r="V61" s="83" t="s">
        <v>45</v>
      </c>
      <c r="W61" s="67" t="s">
        <v>45</v>
      </c>
      <c r="X61" s="67" t="s">
        <v>45</v>
      </c>
      <c r="Y61" s="207"/>
      <c r="Z61" s="205"/>
    </row>
    <row r="62" spans="1:26" s="91" customFormat="1" ht="24" customHeight="1" x14ac:dyDescent="0.3">
      <c r="A62" s="204"/>
      <c r="B62" s="217"/>
      <c r="C62" s="74" t="s">
        <v>101</v>
      </c>
      <c r="D62" s="70" t="s">
        <v>86</v>
      </c>
      <c r="E62" s="191"/>
      <c r="F62" s="191"/>
      <c r="G62" s="217"/>
      <c r="H62" s="217"/>
      <c r="I62" s="114">
        <v>3975</v>
      </c>
      <c r="J62" s="72">
        <f t="shared" si="7"/>
        <v>3975</v>
      </c>
      <c r="K62" s="83" t="s">
        <v>45</v>
      </c>
      <c r="L62" s="83" t="s">
        <v>45</v>
      </c>
      <c r="M62" s="85">
        <v>3975</v>
      </c>
      <c r="N62" s="83" t="s">
        <v>45</v>
      </c>
      <c r="O62" s="83"/>
      <c r="P62" s="83"/>
      <c r="Q62" s="83" t="s">
        <v>45</v>
      </c>
      <c r="R62" s="83" t="s">
        <v>45</v>
      </c>
      <c r="S62" s="67" t="s">
        <v>45</v>
      </c>
      <c r="T62" s="67" t="s">
        <v>45</v>
      </c>
      <c r="U62" s="83" t="s">
        <v>45</v>
      </c>
      <c r="V62" s="83" t="s">
        <v>45</v>
      </c>
      <c r="W62" s="67" t="s">
        <v>45</v>
      </c>
      <c r="X62" s="67" t="s">
        <v>45</v>
      </c>
      <c r="Y62" s="207"/>
      <c r="Z62" s="205"/>
    </row>
    <row r="63" spans="1:26" s="91" customFormat="1" ht="24" customHeight="1" x14ac:dyDescent="0.3">
      <c r="A63" s="202" t="s">
        <v>287</v>
      </c>
      <c r="B63" s="217"/>
      <c r="C63" s="74" t="s">
        <v>102</v>
      </c>
      <c r="D63" s="70" t="s">
        <v>83</v>
      </c>
      <c r="E63" s="189"/>
      <c r="F63" s="192"/>
      <c r="G63" s="217"/>
      <c r="H63" s="217"/>
      <c r="I63" s="114">
        <f>97800+2316.30177</f>
        <v>100116.30177000001</v>
      </c>
      <c r="J63" s="114">
        <f>97800+2316.30177</f>
        <v>100116.30177000001</v>
      </c>
      <c r="K63" s="83" t="s">
        <v>45</v>
      </c>
      <c r="L63" s="83" t="s">
        <v>45</v>
      </c>
      <c r="M63" s="85">
        <v>100116.30177000001</v>
      </c>
      <c r="N63" s="83" t="s">
        <v>45</v>
      </c>
      <c r="O63" s="100"/>
      <c r="P63" s="83"/>
      <c r="Q63" s="83">
        <v>416</v>
      </c>
      <c r="R63" s="83">
        <v>0</v>
      </c>
      <c r="S63" s="127">
        <v>52</v>
      </c>
      <c r="T63" s="127">
        <v>4</v>
      </c>
      <c r="U63" s="83" t="s">
        <v>45</v>
      </c>
      <c r="V63" s="83" t="s">
        <v>45</v>
      </c>
      <c r="W63" s="67" t="s">
        <v>45</v>
      </c>
      <c r="X63" s="67" t="s">
        <v>45</v>
      </c>
      <c r="Y63" s="207"/>
      <c r="Z63" s="205"/>
    </row>
    <row r="64" spans="1:26" s="91" customFormat="1" ht="24" customHeight="1" x14ac:dyDescent="0.3">
      <c r="A64" s="203"/>
      <c r="B64" s="217"/>
      <c r="C64" s="74" t="s">
        <v>103</v>
      </c>
      <c r="D64" s="70" t="s">
        <v>85</v>
      </c>
      <c r="E64" s="190"/>
      <c r="F64" s="193"/>
      <c r="G64" s="217"/>
      <c r="H64" s="217"/>
      <c r="I64" s="114">
        <v>3128</v>
      </c>
      <c r="J64" s="72">
        <f t="shared" si="7"/>
        <v>3128</v>
      </c>
      <c r="K64" s="83" t="s">
        <v>45</v>
      </c>
      <c r="L64" s="83" t="s">
        <v>45</v>
      </c>
      <c r="M64" s="85">
        <v>3128</v>
      </c>
      <c r="N64" s="83" t="s">
        <v>45</v>
      </c>
      <c r="O64" s="83"/>
      <c r="P64" s="83"/>
      <c r="Q64" s="83" t="s">
        <v>45</v>
      </c>
      <c r="R64" s="83" t="s">
        <v>45</v>
      </c>
      <c r="S64" s="67" t="s">
        <v>45</v>
      </c>
      <c r="T64" s="67" t="s">
        <v>45</v>
      </c>
      <c r="U64" s="83" t="s">
        <v>45</v>
      </c>
      <c r="V64" s="83" t="s">
        <v>45</v>
      </c>
      <c r="W64" s="67" t="s">
        <v>45</v>
      </c>
      <c r="X64" s="67" t="s">
        <v>45</v>
      </c>
      <c r="Y64" s="207"/>
      <c r="Z64" s="205"/>
    </row>
    <row r="65" spans="1:26" s="91" customFormat="1" ht="24" customHeight="1" x14ac:dyDescent="0.3">
      <c r="A65" s="204"/>
      <c r="B65" s="217"/>
      <c r="C65" s="74" t="s">
        <v>104</v>
      </c>
      <c r="D65" s="70" t="s">
        <v>86</v>
      </c>
      <c r="E65" s="191"/>
      <c r="F65" s="194"/>
      <c r="G65" s="217"/>
      <c r="H65" s="217"/>
      <c r="I65" s="114">
        <v>1075</v>
      </c>
      <c r="J65" s="72">
        <f t="shared" si="7"/>
        <v>1075</v>
      </c>
      <c r="K65" s="83" t="s">
        <v>45</v>
      </c>
      <c r="L65" s="83" t="s">
        <v>45</v>
      </c>
      <c r="M65" s="85">
        <v>1075</v>
      </c>
      <c r="N65" s="83" t="s">
        <v>45</v>
      </c>
      <c r="O65" s="83"/>
      <c r="P65" s="83"/>
      <c r="Q65" s="83" t="s">
        <v>45</v>
      </c>
      <c r="R65" s="83" t="s">
        <v>45</v>
      </c>
      <c r="S65" s="67" t="s">
        <v>45</v>
      </c>
      <c r="T65" s="67" t="s">
        <v>45</v>
      </c>
      <c r="U65" s="83" t="s">
        <v>45</v>
      </c>
      <c r="V65" s="83" t="s">
        <v>45</v>
      </c>
      <c r="W65" s="67" t="s">
        <v>45</v>
      </c>
      <c r="X65" s="67" t="s">
        <v>45</v>
      </c>
      <c r="Y65" s="207"/>
      <c r="Z65" s="205"/>
    </row>
    <row r="66" spans="1:26" s="91" customFormat="1" ht="24" customHeight="1" x14ac:dyDescent="0.3">
      <c r="A66" s="202" t="s">
        <v>288</v>
      </c>
      <c r="B66" s="217"/>
      <c r="C66" s="74" t="s">
        <v>105</v>
      </c>
      <c r="D66" s="70" t="s">
        <v>83</v>
      </c>
      <c r="E66" s="189">
        <v>1</v>
      </c>
      <c r="F66" s="189">
        <v>1</v>
      </c>
      <c r="G66" s="217"/>
      <c r="H66" s="217"/>
      <c r="I66" s="114">
        <f>1028851.8402+O66</f>
        <v>2405918.2710499996</v>
      </c>
      <c r="J66" s="114">
        <v>2405918.2710499996</v>
      </c>
      <c r="K66" s="83" t="s">
        <v>45</v>
      </c>
      <c r="L66" s="83" t="s">
        <v>45</v>
      </c>
      <c r="M66" s="85">
        <v>1028851.8402</v>
      </c>
      <c r="N66" s="83" t="s">
        <v>45</v>
      </c>
      <c r="O66" s="83">
        <v>1377066.4308499999</v>
      </c>
      <c r="P66" s="83"/>
      <c r="Q66" s="83">
        <v>711.25</v>
      </c>
      <c r="R66" s="83">
        <v>0</v>
      </c>
      <c r="S66" s="127">
        <v>76</v>
      </c>
      <c r="T66" s="127">
        <v>70</v>
      </c>
      <c r="U66" s="83" t="s">
        <v>45</v>
      </c>
      <c r="V66" s="83" t="s">
        <v>45</v>
      </c>
      <c r="W66" s="128">
        <v>0</v>
      </c>
      <c r="X66" s="128">
        <v>0</v>
      </c>
      <c r="Y66" s="207"/>
      <c r="Z66" s="205"/>
    </row>
    <row r="67" spans="1:26" s="91" customFormat="1" ht="24" customHeight="1" x14ac:dyDescent="0.3">
      <c r="A67" s="203"/>
      <c r="B67" s="217"/>
      <c r="C67" s="74" t="s">
        <v>106</v>
      </c>
      <c r="D67" s="70" t="s">
        <v>85</v>
      </c>
      <c r="E67" s="190"/>
      <c r="F67" s="190"/>
      <c r="G67" s="217"/>
      <c r="H67" s="217"/>
      <c r="I67" s="114">
        <v>83330</v>
      </c>
      <c r="J67" s="72">
        <f t="shared" si="7"/>
        <v>83330</v>
      </c>
      <c r="K67" s="83" t="s">
        <v>45</v>
      </c>
      <c r="L67" s="83" t="s">
        <v>45</v>
      </c>
      <c r="M67" s="85">
        <v>83330</v>
      </c>
      <c r="N67" s="83" t="s">
        <v>45</v>
      </c>
      <c r="O67" s="83"/>
      <c r="P67" s="83"/>
      <c r="Q67" s="83" t="s">
        <v>45</v>
      </c>
      <c r="R67" s="83" t="s">
        <v>45</v>
      </c>
      <c r="S67" s="67" t="s">
        <v>45</v>
      </c>
      <c r="T67" s="67" t="s">
        <v>45</v>
      </c>
      <c r="U67" s="83" t="s">
        <v>45</v>
      </c>
      <c r="V67" s="83" t="s">
        <v>45</v>
      </c>
      <c r="W67" s="67" t="s">
        <v>45</v>
      </c>
      <c r="X67" s="67" t="s">
        <v>45</v>
      </c>
      <c r="Y67" s="207"/>
      <c r="Z67" s="205"/>
    </row>
    <row r="68" spans="1:26" s="91" customFormat="1" ht="24" customHeight="1" x14ac:dyDescent="0.3">
      <c r="A68" s="204"/>
      <c r="B68" s="217"/>
      <c r="C68" s="74" t="s">
        <v>107</v>
      </c>
      <c r="D68" s="70" t="s">
        <v>86</v>
      </c>
      <c r="E68" s="191"/>
      <c r="F68" s="191"/>
      <c r="G68" s="217"/>
      <c r="H68" s="217"/>
      <c r="I68" s="114">
        <v>28800</v>
      </c>
      <c r="J68" s="72">
        <f t="shared" si="7"/>
        <v>28800</v>
      </c>
      <c r="K68" s="83" t="s">
        <v>45</v>
      </c>
      <c r="L68" s="83" t="s">
        <v>45</v>
      </c>
      <c r="M68" s="85">
        <v>28800</v>
      </c>
      <c r="N68" s="83" t="s">
        <v>45</v>
      </c>
      <c r="O68" s="83"/>
      <c r="P68" s="83"/>
      <c r="Q68" s="83" t="s">
        <v>45</v>
      </c>
      <c r="R68" s="83" t="s">
        <v>45</v>
      </c>
      <c r="S68" s="67" t="s">
        <v>45</v>
      </c>
      <c r="T68" s="67" t="s">
        <v>45</v>
      </c>
      <c r="U68" s="83" t="s">
        <v>45</v>
      </c>
      <c r="V68" s="83" t="s">
        <v>45</v>
      </c>
      <c r="W68" s="67" t="s">
        <v>45</v>
      </c>
      <c r="X68" s="67" t="s">
        <v>45</v>
      </c>
      <c r="Y68" s="207"/>
      <c r="Z68" s="205"/>
    </row>
    <row r="69" spans="1:26" s="91" customFormat="1" ht="21.75" customHeight="1" x14ac:dyDescent="0.3">
      <c r="A69" s="94" t="s">
        <v>289</v>
      </c>
      <c r="B69" s="217"/>
      <c r="C69" s="115" t="s">
        <v>108</v>
      </c>
      <c r="D69" s="63" t="s">
        <v>83</v>
      </c>
      <c r="E69" s="67">
        <f>SUM(E70:E77)</f>
        <v>8</v>
      </c>
      <c r="F69" s="67">
        <f>SUM(F70:F77)</f>
        <v>8</v>
      </c>
      <c r="G69" s="217"/>
      <c r="H69" s="217"/>
      <c r="I69" s="80">
        <f>SUM(I70:I77)</f>
        <v>839100</v>
      </c>
      <c r="J69" s="80">
        <f>SUM(J70:J77)</f>
        <v>839100</v>
      </c>
      <c r="K69" s="83" t="s">
        <v>45</v>
      </c>
      <c r="L69" s="83" t="s">
        <v>45</v>
      </c>
      <c r="M69" s="104">
        <v>839100</v>
      </c>
      <c r="N69" s="83" t="s">
        <v>45</v>
      </c>
      <c r="O69" s="83"/>
      <c r="P69" s="83"/>
      <c r="Q69" s="83">
        <f>SUM(Q70:Q77)</f>
        <v>8158.0299999999988</v>
      </c>
      <c r="R69" s="83">
        <v>0</v>
      </c>
      <c r="S69" s="83"/>
      <c r="T69" s="83"/>
      <c r="U69" s="83"/>
      <c r="V69" s="83"/>
      <c r="W69" s="67"/>
      <c r="X69" s="67"/>
      <c r="Y69" s="207"/>
      <c r="Z69" s="205"/>
    </row>
    <row r="70" spans="1:26" s="91" customFormat="1" outlineLevel="1" x14ac:dyDescent="0.3">
      <c r="A70" s="101" t="s">
        <v>290</v>
      </c>
      <c r="B70" s="217"/>
      <c r="C70" s="116" t="s">
        <v>161</v>
      </c>
      <c r="D70" s="70" t="s">
        <v>83</v>
      </c>
      <c r="E70" s="71">
        <v>1</v>
      </c>
      <c r="F70" s="71">
        <f>E70</f>
        <v>1</v>
      </c>
      <c r="G70" s="217"/>
      <c r="H70" s="217"/>
      <c r="I70" s="109">
        <v>210000</v>
      </c>
      <c r="J70" s="72">
        <f>I70</f>
        <v>210000</v>
      </c>
      <c r="K70" s="83" t="s">
        <v>45</v>
      </c>
      <c r="L70" s="83" t="s">
        <v>45</v>
      </c>
      <c r="M70" s="85">
        <v>210000</v>
      </c>
      <c r="N70" s="83" t="s">
        <v>45</v>
      </c>
      <c r="O70" s="83"/>
      <c r="P70" s="83"/>
      <c r="Q70" s="100">
        <v>1477.83</v>
      </c>
      <c r="R70" s="83">
        <v>0</v>
      </c>
      <c r="S70" s="67" t="s">
        <v>45</v>
      </c>
      <c r="T70" s="67" t="s">
        <v>45</v>
      </c>
      <c r="U70" s="83" t="s">
        <v>45</v>
      </c>
      <c r="V70" s="83" t="s">
        <v>45</v>
      </c>
      <c r="W70" s="128">
        <v>0</v>
      </c>
      <c r="X70" s="128">
        <v>0</v>
      </c>
      <c r="Y70" s="207"/>
      <c r="Z70" s="205"/>
    </row>
    <row r="71" spans="1:26" s="91" customFormat="1" outlineLevel="1" x14ac:dyDescent="0.3">
      <c r="A71" s="101" t="s">
        <v>291</v>
      </c>
      <c r="B71" s="217"/>
      <c r="C71" s="116" t="s">
        <v>162</v>
      </c>
      <c r="D71" s="70" t="s">
        <v>83</v>
      </c>
      <c r="E71" s="71">
        <v>1</v>
      </c>
      <c r="F71" s="71">
        <f t="shared" ref="F71:F77" si="8">E71</f>
        <v>1</v>
      </c>
      <c r="G71" s="217"/>
      <c r="H71" s="217"/>
      <c r="I71" s="109">
        <v>120000</v>
      </c>
      <c r="J71" s="72">
        <f t="shared" ref="J71:J74" si="9">I71</f>
        <v>120000</v>
      </c>
      <c r="K71" s="83" t="s">
        <v>45</v>
      </c>
      <c r="L71" s="83" t="s">
        <v>45</v>
      </c>
      <c r="M71" s="85">
        <v>120000</v>
      </c>
      <c r="N71" s="83" t="s">
        <v>45</v>
      </c>
      <c r="O71" s="83"/>
      <c r="P71" s="83"/>
      <c r="Q71" s="100">
        <v>653.49999999999989</v>
      </c>
      <c r="R71" s="83">
        <v>0</v>
      </c>
      <c r="S71" s="67" t="s">
        <v>45</v>
      </c>
      <c r="T71" s="67" t="s">
        <v>45</v>
      </c>
      <c r="U71" s="83" t="s">
        <v>45</v>
      </c>
      <c r="V71" s="83" t="s">
        <v>45</v>
      </c>
      <c r="W71" s="128">
        <v>0</v>
      </c>
      <c r="X71" s="128">
        <v>0</v>
      </c>
      <c r="Y71" s="207"/>
      <c r="Z71" s="205"/>
    </row>
    <row r="72" spans="1:26" s="91" customFormat="1" outlineLevel="1" x14ac:dyDescent="0.3">
      <c r="A72" s="101" t="s">
        <v>292</v>
      </c>
      <c r="B72" s="217"/>
      <c r="C72" s="116" t="s">
        <v>163</v>
      </c>
      <c r="D72" s="70" t="s">
        <v>83</v>
      </c>
      <c r="E72" s="71">
        <v>1</v>
      </c>
      <c r="F72" s="71">
        <f t="shared" si="8"/>
        <v>1</v>
      </c>
      <c r="G72" s="217"/>
      <c r="H72" s="217"/>
      <c r="I72" s="109">
        <v>120100</v>
      </c>
      <c r="J72" s="72">
        <f t="shared" si="9"/>
        <v>120100</v>
      </c>
      <c r="K72" s="83" t="s">
        <v>45</v>
      </c>
      <c r="L72" s="83" t="s">
        <v>45</v>
      </c>
      <c r="M72" s="85">
        <v>120100</v>
      </c>
      <c r="N72" s="83" t="s">
        <v>45</v>
      </c>
      <c r="O72" s="83"/>
      <c r="P72" s="83"/>
      <c r="Q72" s="100">
        <v>1419.1999999999998</v>
      </c>
      <c r="R72" s="83">
        <v>0</v>
      </c>
      <c r="S72" s="67" t="s">
        <v>45</v>
      </c>
      <c r="T72" s="67" t="s">
        <v>45</v>
      </c>
      <c r="U72" s="83" t="s">
        <v>45</v>
      </c>
      <c r="V72" s="83" t="s">
        <v>45</v>
      </c>
      <c r="W72" s="128">
        <v>0</v>
      </c>
      <c r="X72" s="128">
        <v>0</v>
      </c>
      <c r="Y72" s="207"/>
      <c r="Z72" s="205"/>
    </row>
    <row r="73" spans="1:26" s="91" customFormat="1" outlineLevel="1" x14ac:dyDescent="0.3">
      <c r="A73" s="101" t="s">
        <v>293</v>
      </c>
      <c r="B73" s="217"/>
      <c r="C73" s="116" t="s">
        <v>164</v>
      </c>
      <c r="D73" s="70" t="s">
        <v>83</v>
      </c>
      <c r="E73" s="71">
        <v>1</v>
      </c>
      <c r="F73" s="71">
        <f t="shared" si="8"/>
        <v>1</v>
      </c>
      <c r="G73" s="217"/>
      <c r="H73" s="217"/>
      <c r="I73" s="109">
        <v>89900</v>
      </c>
      <c r="J73" s="72">
        <f t="shared" si="9"/>
        <v>89900</v>
      </c>
      <c r="K73" s="83" t="s">
        <v>45</v>
      </c>
      <c r="L73" s="83" t="s">
        <v>45</v>
      </c>
      <c r="M73" s="104">
        <v>89900</v>
      </c>
      <c r="N73" s="83" t="s">
        <v>45</v>
      </c>
      <c r="O73" s="83"/>
      <c r="P73" s="83"/>
      <c r="Q73" s="100">
        <v>661.80000000000007</v>
      </c>
      <c r="R73" s="83">
        <v>0</v>
      </c>
      <c r="S73" s="67" t="s">
        <v>45</v>
      </c>
      <c r="T73" s="67" t="s">
        <v>45</v>
      </c>
      <c r="U73" s="83" t="s">
        <v>45</v>
      </c>
      <c r="V73" s="83" t="s">
        <v>45</v>
      </c>
      <c r="W73" s="128">
        <v>0</v>
      </c>
      <c r="X73" s="128">
        <v>0</v>
      </c>
      <c r="Y73" s="207"/>
      <c r="Z73" s="205"/>
    </row>
    <row r="74" spans="1:26" s="91" customFormat="1" outlineLevel="1" x14ac:dyDescent="0.3">
      <c r="A74" s="101" t="s">
        <v>294</v>
      </c>
      <c r="B74" s="217"/>
      <c r="C74" s="116" t="s">
        <v>165</v>
      </c>
      <c r="D74" s="70" t="s">
        <v>83</v>
      </c>
      <c r="E74" s="71">
        <v>1</v>
      </c>
      <c r="F74" s="71">
        <f t="shared" si="8"/>
        <v>1</v>
      </c>
      <c r="G74" s="217"/>
      <c r="H74" s="217"/>
      <c r="I74" s="109">
        <v>59800</v>
      </c>
      <c r="J74" s="72">
        <f t="shared" si="9"/>
        <v>59800</v>
      </c>
      <c r="K74" s="83" t="s">
        <v>45</v>
      </c>
      <c r="L74" s="83" t="s">
        <v>45</v>
      </c>
      <c r="M74" s="85">
        <v>59800</v>
      </c>
      <c r="N74" s="83" t="s">
        <v>45</v>
      </c>
      <c r="O74" s="83"/>
      <c r="P74" s="83"/>
      <c r="Q74" s="100">
        <v>1664.9</v>
      </c>
      <c r="R74" s="83">
        <v>0</v>
      </c>
      <c r="S74" s="67" t="s">
        <v>45</v>
      </c>
      <c r="T74" s="67" t="s">
        <v>45</v>
      </c>
      <c r="U74" s="83" t="s">
        <v>45</v>
      </c>
      <c r="V74" s="83" t="s">
        <v>45</v>
      </c>
      <c r="W74" s="128">
        <v>0</v>
      </c>
      <c r="X74" s="128">
        <v>0</v>
      </c>
      <c r="Y74" s="207"/>
      <c r="Z74" s="205"/>
    </row>
    <row r="75" spans="1:26" s="91" customFormat="1" outlineLevel="1" x14ac:dyDescent="0.3">
      <c r="A75" s="101" t="s">
        <v>295</v>
      </c>
      <c r="B75" s="217"/>
      <c r="C75" s="116" t="s">
        <v>166</v>
      </c>
      <c r="D75" s="70" t="s">
        <v>83</v>
      </c>
      <c r="E75" s="71">
        <v>1</v>
      </c>
      <c r="F75" s="71">
        <f t="shared" si="8"/>
        <v>1</v>
      </c>
      <c r="G75" s="217"/>
      <c r="H75" s="217"/>
      <c r="I75" s="109">
        <v>60100</v>
      </c>
      <c r="J75" s="72">
        <f t="shared" ref="J75:J77" si="10">I75</f>
        <v>60100</v>
      </c>
      <c r="K75" s="83" t="s">
        <v>45</v>
      </c>
      <c r="L75" s="83" t="s">
        <v>45</v>
      </c>
      <c r="M75" s="85">
        <v>60100</v>
      </c>
      <c r="N75" s="83" t="s">
        <v>45</v>
      </c>
      <c r="O75" s="83"/>
      <c r="P75" s="83"/>
      <c r="Q75" s="100">
        <v>458</v>
      </c>
      <c r="R75" s="83">
        <v>0</v>
      </c>
      <c r="S75" s="67" t="s">
        <v>45</v>
      </c>
      <c r="T75" s="67" t="s">
        <v>45</v>
      </c>
      <c r="U75" s="83" t="s">
        <v>45</v>
      </c>
      <c r="V75" s="83" t="s">
        <v>45</v>
      </c>
      <c r="W75" s="128">
        <v>0</v>
      </c>
      <c r="X75" s="128">
        <v>0</v>
      </c>
      <c r="Y75" s="207"/>
      <c r="Z75" s="205"/>
    </row>
    <row r="76" spans="1:26" s="91" customFormat="1" outlineLevel="1" x14ac:dyDescent="0.3">
      <c r="A76" s="101" t="s">
        <v>296</v>
      </c>
      <c r="B76" s="217"/>
      <c r="C76" s="116" t="s">
        <v>167</v>
      </c>
      <c r="D76" s="70" t="s">
        <v>83</v>
      </c>
      <c r="E76" s="71">
        <v>1</v>
      </c>
      <c r="F76" s="71">
        <f t="shared" si="8"/>
        <v>1</v>
      </c>
      <c r="G76" s="217"/>
      <c r="H76" s="217"/>
      <c r="I76" s="109">
        <v>89900</v>
      </c>
      <c r="J76" s="72">
        <f t="shared" si="10"/>
        <v>89900</v>
      </c>
      <c r="K76" s="83" t="s">
        <v>45</v>
      </c>
      <c r="L76" s="83" t="s">
        <v>45</v>
      </c>
      <c r="M76" s="85">
        <v>89900</v>
      </c>
      <c r="N76" s="83" t="s">
        <v>45</v>
      </c>
      <c r="O76" s="83"/>
      <c r="P76" s="83"/>
      <c r="Q76" s="100">
        <v>433.00000000000006</v>
      </c>
      <c r="R76" s="83">
        <v>0</v>
      </c>
      <c r="S76" s="67" t="s">
        <v>45</v>
      </c>
      <c r="T76" s="67" t="s">
        <v>45</v>
      </c>
      <c r="U76" s="83" t="s">
        <v>45</v>
      </c>
      <c r="V76" s="83" t="s">
        <v>45</v>
      </c>
      <c r="W76" s="128">
        <v>0</v>
      </c>
      <c r="X76" s="128">
        <v>0</v>
      </c>
      <c r="Y76" s="207"/>
      <c r="Z76" s="205"/>
    </row>
    <row r="77" spans="1:26" s="91" customFormat="1" outlineLevel="1" x14ac:dyDescent="0.3">
      <c r="A77" s="101" t="s">
        <v>297</v>
      </c>
      <c r="B77" s="217"/>
      <c r="C77" s="116" t="s">
        <v>168</v>
      </c>
      <c r="D77" s="70" t="s">
        <v>83</v>
      </c>
      <c r="E77" s="71">
        <v>1</v>
      </c>
      <c r="F77" s="71">
        <f t="shared" si="8"/>
        <v>1</v>
      </c>
      <c r="G77" s="217"/>
      <c r="H77" s="217"/>
      <c r="I77" s="109">
        <v>89300</v>
      </c>
      <c r="J77" s="72">
        <f t="shared" si="10"/>
        <v>89300</v>
      </c>
      <c r="K77" s="83" t="s">
        <v>45</v>
      </c>
      <c r="L77" s="83" t="s">
        <v>45</v>
      </c>
      <c r="M77" s="85">
        <v>89300</v>
      </c>
      <c r="N77" s="83" t="s">
        <v>45</v>
      </c>
      <c r="O77" s="83"/>
      <c r="P77" s="83"/>
      <c r="Q77" s="100">
        <v>1389.7999999999997</v>
      </c>
      <c r="R77" s="83">
        <v>0</v>
      </c>
      <c r="S77" s="67" t="s">
        <v>45</v>
      </c>
      <c r="T77" s="67" t="s">
        <v>45</v>
      </c>
      <c r="U77" s="83" t="s">
        <v>45</v>
      </c>
      <c r="V77" s="83" t="s">
        <v>45</v>
      </c>
      <c r="W77" s="128">
        <v>0</v>
      </c>
      <c r="X77" s="128">
        <v>0</v>
      </c>
      <c r="Y77" s="207"/>
      <c r="Z77" s="205"/>
    </row>
    <row r="78" spans="1:26" s="91" customFormat="1" x14ac:dyDescent="0.3">
      <c r="A78" s="75" t="s">
        <v>298</v>
      </c>
      <c r="B78" s="217"/>
      <c r="C78" s="76" t="s">
        <v>109</v>
      </c>
      <c r="D78" s="63" t="s">
        <v>83</v>
      </c>
      <c r="E78" s="67">
        <f>SUM(E79:E110)</f>
        <v>32</v>
      </c>
      <c r="F78" s="67">
        <f>SUM(F79:F110)</f>
        <v>32</v>
      </c>
      <c r="G78" s="217"/>
      <c r="H78" s="217"/>
      <c r="I78" s="80">
        <f>SUM(I79:I110)</f>
        <v>2288800</v>
      </c>
      <c r="J78" s="80">
        <f>SUM(J79:J110)</f>
        <v>2288800</v>
      </c>
      <c r="K78" s="83" t="s">
        <v>45</v>
      </c>
      <c r="L78" s="83" t="s">
        <v>45</v>
      </c>
      <c r="M78" s="104">
        <v>2288800</v>
      </c>
      <c r="N78" s="83" t="s">
        <v>45</v>
      </c>
      <c r="O78" s="83"/>
      <c r="P78" s="83"/>
      <c r="Q78" s="83">
        <f>SUM(Q79:Q110)</f>
        <v>15993.929999999998</v>
      </c>
      <c r="R78" s="83">
        <v>0</v>
      </c>
      <c r="S78" s="83"/>
      <c r="T78" s="83"/>
      <c r="U78" s="83"/>
      <c r="V78" s="83"/>
      <c r="W78" s="67"/>
      <c r="X78" s="67"/>
      <c r="Y78" s="207"/>
      <c r="Z78" s="205"/>
    </row>
    <row r="79" spans="1:26" s="91" customFormat="1" outlineLevel="1" x14ac:dyDescent="0.3">
      <c r="A79" s="77" t="s">
        <v>299</v>
      </c>
      <c r="B79" s="217"/>
      <c r="C79" s="117" t="s">
        <v>169</v>
      </c>
      <c r="D79" s="63" t="s">
        <v>83</v>
      </c>
      <c r="E79" s="79">
        <v>1</v>
      </c>
      <c r="F79" s="71">
        <f>E79</f>
        <v>1</v>
      </c>
      <c r="G79" s="217"/>
      <c r="H79" s="217"/>
      <c r="I79" s="109">
        <v>34400</v>
      </c>
      <c r="J79" s="72">
        <f>I79</f>
        <v>34400</v>
      </c>
      <c r="K79" s="83" t="s">
        <v>45</v>
      </c>
      <c r="L79" s="83" t="s">
        <v>45</v>
      </c>
      <c r="M79" s="71">
        <v>34400</v>
      </c>
      <c r="N79" s="83" t="s">
        <v>45</v>
      </c>
      <c r="O79" s="83"/>
      <c r="P79" s="83"/>
      <c r="Q79" s="71">
        <v>115</v>
      </c>
      <c r="R79" s="83">
        <v>0</v>
      </c>
      <c r="S79" s="67">
        <v>100</v>
      </c>
      <c r="T79" s="129">
        <v>99.941176470588232</v>
      </c>
      <c r="U79" s="83" t="s">
        <v>45</v>
      </c>
      <c r="V79" s="83" t="s">
        <v>45</v>
      </c>
      <c r="W79" s="68">
        <v>0</v>
      </c>
      <c r="X79" s="83">
        <v>0</v>
      </c>
      <c r="Y79" s="207"/>
      <c r="Z79" s="205"/>
    </row>
    <row r="80" spans="1:26" s="91" customFormat="1" outlineLevel="1" x14ac:dyDescent="0.3">
      <c r="A80" s="77" t="s">
        <v>300</v>
      </c>
      <c r="B80" s="217"/>
      <c r="C80" s="74" t="s">
        <v>170</v>
      </c>
      <c r="D80" s="63" t="s">
        <v>83</v>
      </c>
      <c r="E80" s="79">
        <v>1</v>
      </c>
      <c r="F80" s="71">
        <f t="shared" ref="F80:F110" si="11">E80</f>
        <v>1</v>
      </c>
      <c r="G80" s="217"/>
      <c r="H80" s="217"/>
      <c r="I80" s="109">
        <v>41900</v>
      </c>
      <c r="J80" s="72">
        <f t="shared" ref="J80:J110" si="12">I80</f>
        <v>41900</v>
      </c>
      <c r="K80" s="83" t="s">
        <v>45</v>
      </c>
      <c r="L80" s="83" t="s">
        <v>45</v>
      </c>
      <c r="M80" s="71">
        <v>41900</v>
      </c>
      <c r="N80" s="83" t="s">
        <v>45</v>
      </c>
      <c r="O80" s="83"/>
      <c r="P80" s="83"/>
      <c r="Q80" s="71">
        <v>614</v>
      </c>
      <c r="R80" s="83">
        <v>0</v>
      </c>
      <c r="S80" s="67">
        <v>100</v>
      </c>
      <c r="T80" s="129">
        <v>99.971962616822424</v>
      </c>
      <c r="U80" s="83" t="s">
        <v>45</v>
      </c>
      <c r="V80" s="83" t="s">
        <v>45</v>
      </c>
      <c r="W80" s="128">
        <v>0</v>
      </c>
      <c r="X80" s="128">
        <v>0</v>
      </c>
      <c r="Y80" s="207"/>
      <c r="Z80" s="205"/>
    </row>
    <row r="81" spans="1:26" s="91" customFormat="1" outlineLevel="1" x14ac:dyDescent="0.3">
      <c r="A81" s="77" t="s">
        <v>301</v>
      </c>
      <c r="B81" s="217"/>
      <c r="C81" s="74" t="s">
        <v>171</v>
      </c>
      <c r="D81" s="98" t="s">
        <v>83</v>
      </c>
      <c r="E81" s="79">
        <v>1</v>
      </c>
      <c r="F81" s="71">
        <f t="shared" si="11"/>
        <v>1</v>
      </c>
      <c r="G81" s="217"/>
      <c r="H81" s="217"/>
      <c r="I81" s="109">
        <v>71100</v>
      </c>
      <c r="J81" s="72">
        <f t="shared" si="12"/>
        <v>71100</v>
      </c>
      <c r="K81" s="83" t="s">
        <v>45</v>
      </c>
      <c r="L81" s="83" t="s">
        <v>45</v>
      </c>
      <c r="M81" s="71">
        <v>71100</v>
      </c>
      <c r="N81" s="83" t="s">
        <v>45</v>
      </c>
      <c r="O81" s="83"/>
      <c r="P81" s="83"/>
      <c r="Q81" s="71">
        <v>50</v>
      </c>
      <c r="R81" s="83">
        <v>0</v>
      </c>
      <c r="S81" s="67">
        <v>100</v>
      </c>
      <c r="T81" s="129">
        <v>99.952380952380949</v>
      </c>
      <c r="U81" s="83" t="s">
        <v>45</v>
      </c>
      <c r="V81" s="83" t="s">
        <v>45</v>
      </c>
      <c r="W81" s="68">
        <v>0</v>
      </c>
      <c r="X81" s="83">
        <v>0</v>
      </c>
      <c r="Y81" s="207"/>
      <c r="Z81" s="205"/>
    </row>
    <row r="82" spans="1:26" s="91" customFormat="1" outlineLevel="1" x14ac:dyDescent="0.3">
      <c r="A82" s="77" t="s">
        <v>302</v>
      </c>
      <c r="B82" s="217"/>
      <c r="C82" s="74" t="s">
        <v>172</v>
      </c>
      <c r="D82" s="78" t="s">
        <v>83</v>
      </c>
      <c r="E82" s="79">
        <v>1</v>
      </c>
      <c r="F82" s="71">
        <f t="shared" si="11"/>
        <v>1</v>
      </c>
      <c r="G82" s="217"/>
      <c r="H82" s="217"/>
      <c r="I82" s="109">
        <v>58700</v>
      </c>
      <c r="J82" s="72">
        <f t="shared" si="12"/>
        <v>58700</v>
      </c>
      <c r="K82" s="83" t="s">
        <v>45</v>
      </c>
      <c r="L82" s="83" t="s">
        <v>45</v>
      </c>
      <c r="M82" s="71">
        <v>58700</v>
      </c>
      <c r="N82" s="83" t="s">
        <v>45</v>
      </c>
      <c r="O82" s="83"/>
      <c r="P82" s="83"/>
      <c r="Q82" s="71">
        <v>527</v>
      </c>
      <c r="R82" s="83">
        <v>0</v>
      </c>
      <c r="S82" s="67">
        <v>100</v>
      </c>
      <c r="T82" s="129">
        <v>99.810810810810807</v>
      </c>
      <c r="U82" s="83" t="s">
        <v>45</v>
      </c>
      <c r="V82" s="83" t="s">
        <v>45</v>
      </c>
      <c r="W82" s="68">
        <v>0</v>
      </c>
      <c r="X82" s="83">
        <v>0</v>
      </c>
      <c r="Y82" s="207"/>
      <c r="Z82" s="205"/>
    </row>
    <row r="83" spans="1:26" s="91" customFormat="1" outlineLevel="1" x14ac:dyDescent="0.3">
      <c r="A83" s="77" t="s">
        <v>303</v>
      </c>
      <c r="B83" s="217"/>
      <c r="C83" s="74" t="s">
        <v>173</v>
      </c>
      <c r="D83" s="70" t="s">
        <v>83</v>
      </c>
      <c r="E83" s="79">
        <v>1</v>
      </c>
      <c r="F83" s="71">
        <f t="shared" si="11"/>
        <v>1</v>
      </c>
      <c r="G83" s="217"/>
      <c r="H83" s="217"/>
      <c r="I83" s="109">
        <v>118300</v>
      </c>
      <c r="J83" s="72">
        <f t="shared" si="12"/>
        <v>118300</v>
      </c>
      <c r="K83" s="83" t="s">
        <v>45</v>
      </c>
      <c r="L83" s="83" t="s">
        <v>45</v>
      </c>
      <c r="M83" s="71">
        <v>118300</v>
      </c>
      <c r="N83" s="83" t="s">
        <v>45</v>
      </c>
      <c r="O83" s="83"/>
      <c r="P83" s="83"/>
      <c r="Q83" s="71">
        <v>1840.2999999999997</v>
      </c>
      <c r="R83" s="83">
        <v>0</v>
      </c>
      <c r="S83" s="67">
        <v>100</v>
      </c>
      <c r="T83" s="129">
        <v>99.895161290322577</v>
      </c>
      <c r="U83" s="83" t="s">
        <v>45</v>
      </c>
      <c r="V83" s="83" t="s">
        <v>45</v>
      </c>
      <c r="W83" s="68">
        <v>0</v>
      </c>
      <c r="X83" s="83">
        <v>0</v>
      </c>
      <c r="Y83" s="207"/>
      <c r="Z83" s="205"/>
    </row>
    <row r="84" spans="1:26" s="91" customFormat="1" outlineLevel="1" x14ac:dyDescent="0.3">
      <c r="A84" s="77" t="s">
        <v>304</v>
      </c>
      <c r="B84" s="217"/>
      <c r="C84" s="118" t="s">
        <v>174</v>
      </c>
      <c r="D84" s="70" t="s">
        <v>83</v>
      </c>
      <c r="E84" s="79">
        <v>1</v>
      </c>
      <c r="F84" s="71">
        <f t="shared" si="11"/>
        <v>1</v>
      </c>
      <c r="G84" s="217"/>
      <c r="H84" s="217"/>
      <c r="I84" s="119">
        <v>91900</v>
      </c>
      <c r="J84" s="72">
        <f t="shared" si="12"/>
        <v>91900</v>
      </c>
      <c r="K84" s="83" t="s">
        <v>45</v>
      </c>
      <c r="L84" s="83" t="s">
        <v>45</v>
      </c>
      <c r="M84" s="71">
        <v>91900</v>
      </c>
      <c r="N84" s="83" t="s">
        <v>45</v>
      </c>
      <c r="O84" s="83"/>
      <c r="P84" s="83"/>
      <c r="Q84" s="71">
        <v>428</v>
      </c>
      <c r="R84" s="83">
        <v>0</v>
      </c>
      <c r="S84" s="67">
        <v>100</v>
      </c>
      <c r="T84" s="129">
        <v>99.941520467836256</v>
      </c>
      <c r="U84" s="83" t="s">
        <v>45</v>
      </c>
      <c r="V84" s="83" t="s">
        <v>45</v>
      </c>
      <c r="W84" s="68">
        <v>1</v>
      </c>
      <c r="X84" s="83">
        <v>0</v>
      </c>
      <c r="Y84" s="207"/>
      <c r="Z84" s="205"/>
    </row>
    <row r="85" spans="1:26" s="91" customFormat="1" outlineLevel="1" x14ac:dyDescent="0.3">
      <c r="A85" s="77" t="s">
        <v>305</v>
      </c>
      <c r="B85" s="217"/>
      <c r="C85" s="118" t="s">
        <v>175</v>
      </c>
      <c r="D85" s="70" t="s">
        <v>83</v>
      </c>
      <c r="E85" s="79">
        <v>1</v>
      </c>
      <c r="F85" s="71">
        <f t="shared" si="11"/>
        <v>1</v>
      </c>
      <c r="G85" s="217"/>
      <c r="H85" s="217"/>
      <c r="I85" s="119">
        <v>50200</v>
      </c>
      <c r="J85" s="72">
        <f t="shared" si="12"/>
        <v>50200</v>
      </c>
      <c r="K85" s="83" t="s">
        <v>45</v>
      </c>
      <c r="L85" s="83" t="s">
        <v>45</v>
      </c>
      <c r="M85" s="71">
        <v>50200</v>
      </c>
      <c r="N85" s="83" t="s">
        <v>45</v>
      </c>
      <c r="O85" s="83"/>
      <c r="P85" s="83"/>
      <c r="Q85" s="71">
        <v>70</v>
      </c>
      <c r="R85" s="83">
        <v>0</v>
      </c>
      <c r="S85" s="67">
        <v>100</v>
      </c>
      <c r="T85" s="129">
        <v>99.95348837209302</v>
      </c>
      <c r="U85" s="83" t="s">
        <v>45</v>
      </c>
      <c r="V85" s="83" t="s">
        <v>45</v>
      </c>
      <c r="W85" s="128">
        <v>0</v>
      </c>
      <c r="X85" s="128">
        <v>0</v>
      </c>
      <c r="Y85" s="207"/>
      <c r="Z85" s="205"/>
    </row>
    <row r="86" spans="1:26" s="91" customFormat="1" outlineLevel="1" x14ac:dyDescent="0.3">
      <c r="A86" s="77" t="s">
        <v>306</v>
      </c>
      <c r="B86" s="217"/>
      <c r="C86" s="118" t="s">
        <v>176</v>
      </c>
      <c r="D86" s="70" t="s">
        <v>83</v>
      </c>
      <c r="E86" s="79">
        <v>1</v>
      </c>
      <c r="F86" s="71">
        <f t="shared" si="11"/>
        <v>1</v>
      </c>
      <c r="G86" s="217"/>
      <c r="H86" s="217"/>
      <c r="I86" s="119">
        <v>65800</v>
      </c>
      <c r="J86" s="72">
        <f t="shared" si="12"/>
        <v>65800</v>
      </c>
      <c r="K86" s="83" t="s">
        <v>45</v>
      </c>
      <c r="L86" s="83" t="s">
        <v>45</v>
      </c>
      <c r="M86" s="71">
        <v>65800</v>
      </c>
      <c r="N86" s="83" t="s">
        <v>45</v>
      </c>
      <c r="O86" s="83"/>
      <c r="P86" s="83"/>
      <c r="Q86" s="71">
        <v>0</v>
      </c>
      <c r="R86" s="83">
        <v>0</v>
      </c>
      <c r="S86" s="67">
        <v>100</v>
      </c>
      <c r="T86" s="129">
        <v>99.936936936936931</v>
      </c>
      <c r="U86" s="83" t="s">
        <v>45</v>
      </c>
      <c r="V86" s="83" t="s">
        <v>45</v>
      </c>
      <c r="W86" s="128">
        <v>0</v>
      </c>
      <c r="X86" s="128">
        <v>0</v>
      </c>
      <c r="Y86" s="207"/>
      <c r="Z86" s="205"/>
    </row>
    <row r="87" spans="1:26" s="91" customFormat="1" outlineLevel="1" x14ac:dyDescent="0.3">
      <c r="A87" s="77" t="s">
        <v>307</v>
      </c>
      <c r="B87" s="217"/>
      <c r="C87" s="118" t="s">
        <v>177</v>
      </c>
      <c r="D87" s="70" t="s">
        <v>83</v>
      </c>
      <c r="E87" s="79">
        <v>1</v>
      </c>
      <c r="F87" s="71">
        <f t="shared" si="11"/>
        <v>1</v>
      </c>
      <c r="G87" s="217"/>
      <c r="H87" s="217"/>
      <c r="I87" s="119">
        <v>237500</v>
      </c>
      <c r="J87" s="72">
        <f t="shared" si="12"/>
        <v>237500</v>
      </c>
      <c r="K87" s="83" t="s">
        <v>45</v>
      </c>
      <c r="L87" s="83" t="s">
        <v>45</v>
      </c>
      <c r="M87" s="71">
        <v>237500</v>
      </c>
      <c r="N87" s="83" t="s">
        <v>45</v>
      </c>
      <c r="O87" s="83"/>
      <c r="P87" s="83"/>
      <c r="Q87" s="71">
        <v>1587.8999999999999</v>
      </c>
      <c r="R87" s="83">
        <v>0</v>
      </c>
      <c r="S87" s="67">
        <v>100</v>
      </c>
      <c r="T87" s="129">
        <v>99.804347826086953</v>
      </c>
      <c r="U87" s="83" t="s">
        <v>45</v>
      </c>
      <c r="V87" s="83" t="s">
        <v>45</v>
      </c>
      <c r="W87" s="128">
        <v>0</v>
      </c>
      <c r="X87" s="128">
        <v>0</v>
      </c>
      <c r="Y87" s="207"/>
      <c r="Z87" s="205"/>
    </row>
    <row r="88" spans="1:26" s="91" customFormat="1" outlineLevel="1" x14ac:dyDescent="0.3">
      <c r="A88" s="77" t="s">
        <v>308</v>
      </c>
      <c r="B88" s="217"/>
      <c r="C88" s="69" t="s">
        <v>178</v>
      </c>
      <c r="D88" s="70" t="s">
        <v>83</v>
      </c>
      <c r="E88" s="79">
        <v>1</v>
      </c>
      <c r="F88" s="71">
        <f t="shared" si="11"/>
        <v>1</v>
      </c>
      <c r="G88" s="217"/>
      <c r="H88" s="217"/>
      <c r="I88" s="119">
        <v>85000</v>
      </c>
      <c r="J88" s="72">
        <f t="shared" si="12"/>
        <v>85000</v>
      </c>
      <c r="K88" s="83" t="s">
        <v>45</v>
      </c>
      <c r="L88" s="83" t="s">
        <v>45</v>
      </c>
      <c r="M88" s="71">
        <v>85000</v>
      </c>
      <c r="N88" s="83" t="s">
        <v>45</v>
      </c>
      <c r="O88" s="83"/>
      <c r="P88" s="83"/>
      <c r="Q88" s="71">
        <v>1888.4</v>
      </c>
      <c r="R88" s="83">
        <v>0</v>
      </c>
      <c r="S88" s="67">
        <v>100</v>
      </c>
      <c r="T88" s="129">
        <v>99.870129870129873</v>
      </c>
      <c r="U88" s="83" t="s">
        <v>45</v>
      </c>
      <c r="V88" s="83" t="s">
        <v>45</v>
      </c>
      <c r="W88" s="128">
        <v>0</v>
      </c>
      <c r="X88" s="128">
        <v>0</v>
      </c>
      <c r="Y88" s="207"/>
      <c r="Z88" s="205"/>
    </row>
    <row r="89" spans="1:26" s="91" customFormat="1" outlineLevel="1" x14ac:dyDescent="0.3">
      <c r="A89" s="77" t="s">
        <v>309</v>
      </c>
      <c r="B89" s="217"/>
      <c r="C89" s="69" t="s">
        <v>179</v>
      </c>
      <c r="D89" s="63" t="s">
        <v>83</v>
      </c>
      <c r="E89" s="79">
        <v>1</v>
      </c>
      <c r="F89" s="71">
        <f t="shared" si="11"/>
        <v>1</v>
      </c>
      <c r="G89" s="217"/>
      <c r="H89" s="217"/>
      <c r="I89" s="119">
        <v>195800</v>
      </c>
      <c r="J89" s="72">
        <f t="shared" si="12"/>
        <v>195800</v>
      </c>
      <c r="K89" s="83" t="s">
        <v>45</v>
      </c>
      <c r="L89" s="83" t="s">
        <v>45</v>
      </c>
      <c r="M89" s="71">
        <v>195800</v>
      </c>
      <c r="N89" s="83" t="s">
        <v>45</v>
      </c>
      <c r="O89" s="83"/>
      <c r="P89" s="83"/>
      <c r="Q89" s="71">
        <v>1444.5</v>
      </c>
      <c r="R89" s="83">
        <v>0</v>
      </c>
      <c r="S89" s="67">
        <v>100</v>
      </c>
      <c r="T89" s="129">
        <v>99.785046728971963</v>
      </c>
      <c r="U89" s="83" t="s">
        <v>45</v>
      </c>
      <c r="V89" s="83" t="s">
        <v>45</v>
      </c>
      <c r="W89" s="128">
        <v>0</v>
      </c>
      <c r="X89" s="128">
        <v>0</v>
      </c>
      <c r="Y89" s="207"/>
      <c r="Z89" s="205"/>
    </row>
    <row r="90" spans="1:26" s="91" customFormat="1" outlineLevel="1" x14ac:dyDescent="0.3">
      <c r="A90" s="77" t="s">
        <v>310</v>
      </c>
      <c r="B90" s="217"/>
      <c r="C90" s="69" t="s">
        <v>180</v>
      </c>
      <c r="D90" s="98" t="s">
        <v>83</v>
      </c>
      <c r="E90" s="71">
        <v>1</v>
      </c>
      <c r="F90" s="71">
        <f t="shared" si="11"/>
        <v>1</v>
      </c>
      <c r="G90" s="217"/>
      <c r="H90" s="217"/>
      <c r="I90" s="119">
        <v>42100</v>
      </c>
      <c r="J90" s="72">
        <f t="shared" si="12"/>
        <v>42100</v>
      </c>
      <c r="K90" s="83" t="s">
        <v>45</v>
      </c>
      <c r="L90" s="83" t="s">
        <v>45</v>
      </c>
      <c r="M90" s="71">
        <v>42100</v>
      </c>
      <c r="N90" s="83" t="s">
        <v>45</v>
      </c>
      <c r="O90" s="83"/>
      <c r="P90" s="83"/>
      <c r="Q90" s="71">
        <v>867.52</v>
      </c>
      <c r="R90" s="83">
        <v>0</v>
      </c>
      <c r="S90" s="67">
        <v>100</v>
      </c>
      <c r="T90" s="129">
        <v>99.96913580246914</v>
      </c>
      <c r="U90" s="83" t="s">
        <v>45</v>
      </c>
      <c r="V90" s="83" t="s">
        <v>45</v>
      </c>
      <c r="W90" s="128">
        <v>0</v>
      </c>
      <c r="X90" s="128">
        <v>0</v>
      </c>
      <c r="Y90" s="207"/>
      <c r="Z90" s="205"/>
    </row>
    <row r="91" spans="1:26" s="91" customFormat="1" outlineLevel="1" x14ac:dyDescent="0.3">
      <c r="A91" s="77" t="s">
        <v>311</v>
      </c>
      <c r="B91" s="217"/>
      <c r="C91" s="69" t="s">
        <v>181</v>
      </c>
      <c r="D91" s="70" t="s">
        <v>83</v>
      </c>
      <c r="E91" s="71">
        <v>1</v>
      </c>
      <c r="F91" s="71">
        <f t="shared" si="11"/>
        <v>1</v>
      </c>
      <c r="G91" s="217"/>
      <c r="H91" s="217"/>
      <c r="I91" s="119">
        <v>67800</v>
      </c>
      <c r="J91" s="72">
        <f t="shared" si="12"/>
        <v>67800</v>
      </c>
      <c r="K91" s="83" t="s">
        <v>45</v>
      </c>
      <c r="L91" s="83" t="s">
        <v>45</v>
      </c>
      <c r="M91" s="71">
        <v>67800</v>
      </c>
      <c r="N91" s="83" t="s">
        <v>45</v>
      </c>
      <c r="O91" s="83"/>
      <c r="P91" s="83"/>
      <c r="Q91" s="71">
        <v>116</v>
      </c>
      <c r="R91" s="83">
        <v>0</v>
      </c>
      <c r="S91" s="67">
        <v>100</v>
      </c>
      <c r="T91" s="129">
        <v>99.91836734693878</v>
      </c>
      <c r="U91" s="83" t="s">
        <v>45</v>
      </c>
      <c r="V91" s="83" t="s">
        <v>45</v>
      </c>
      <c r="W91" s="128">
        <v>0</v>
      </c>
      <c r="X91" s="128">
        <v>0</v>
      </c>
      <c r="Y91" s="207"/>
      <c r="Z91" s="205"/>
    </row>
    <row r="92" spans="1:26" s="91" customFormat="1" outlineLevel="1" x14ac:dyDescent="0.3">
      <c r="A92" s="77" t="s">
        <v>312</v>
      </c>
      <c r="B92" s="217"/>
      <c r="C92" s="69" t="s">
        <v>182</v>
      </c>
      <c r="D92" s="70" t="s">
        <v>83</v>
      </c>
      <c r="E92" s="71">
        <v>1</v>
      </c>
      <c r="F92" s="71">
        <f t="shared" si="11"/>
        <v>1</v>
      </c>
      <c r="G92" s="217"/>
      <c r="H92" s="217"/>
      <c r="I92" s="119">
        <v>50100</v>
      </c>
      <c r="J92" s="72">
        <f t="shared" si="12"/>
        <v>50100</v>
      </c>
      <c r="K92" s="83" t="s">
        <v>45</v>
      </c>
      <c r="L92" s="83" t="s">
        <v>45</v>
      </c>
      <c r="M92" s="71">
        <v>50100</v>
      </c>
      <c r="N92" s="83" t="s">
        <v>45</v>
      </c>
      <c r="O92" s="83"/>
      <c r="P92" s="83"/>
      <c r="Q92" s="71">
        <v>173.4</v>
      </c>
      <c r="R92" s="83">
        <v>0</v>
      </c>
      <c r="S92" s="67">
        <v>100</v>
      </c>
      <c r="T92" s="129">
        <v>99.861111111111114</v>
      </c>
      <c r="U92" s="83" t="s">
        <v>45</v>
      </c>
      <c r="V92" s="83" t="s">
        <v>45</v>
      </c>
      <c r="W92" s="128">
        <v>0</v>
      </c>
      <c r="X92" s="128">
        <v>0</v>
      </c>
      <c r="Y92" s="207"/>
      <c r="Z92" s="205"/>
    </row>
    <row r="93" spans="1:26" s="91" customFormat="1" outlineLevel="1" x14ac:dyDescent="0.3">
      <c r="A93" s="77" t="s">
        <v>313</v>
      </c>
      <c r="B93" s="217"/>
      <c r="C93" s="69" t="s">
        <v>183</v>
      </c>
      <c r="D93" s="70" t="s">
        <v>83</v>
      </c>
      <c r="E93" s="71">
        <v>1</v>
      </c>
      <c r="F93" s="71">
        <f t="shared" si="11"/>
        <v>1</v>
      </c>
      <c r="G93" s="217"/>
      <c r="H93" s="217"/>
      <c r="I93" s="119">
        <v>66200</v>
      </c>
      <c r="J93" s="72">
        <f t="shared" si="12"/>
        <v>66200</v>
      </c>
      <c r="K93" s="83" t="s">
        <v>45</v>
      </c>
      <c r="L93" s="83" t="s">
        <v>45</v>
      </c>
      <c r="M93" s="71">
        <v>66200</v>
      </c>
      <c r="N93" s="83" t="s">
        <v>45</v>
      </c>
      <c r="O93" s="83"/>
      <c r="P93" s="83"/>
      <c r="Q93" s="71">
        <v>786.25</v>
      </c>
      <c r="R93" s="83">
        <v>0</v>
      </c>
      <c r="S93" s="67">
        <v>100</v>
      </c>
      <c r="T93" s="129">
        <v>99.876923076923077</v>
      </c>
      <c r="U93" s="83" t="s">
        <v>45</v>
      </c>
      <c r="V93" s="83" t="s">
        <v>45</v>
      </c>
      <c r="W93" s="128">
        <v>0</v>
      </c>
      <c r="X93" s="128">
        <v>0</v>
      </c>
      <c r="Y93" s="207"/>
      <c r="Z93" s="205"/>
    </row>
    <row r="94" spans="1:26" s="91" customFormat="1" outlineLevel="1" x14ac:dyDescent="0.3">
      <c r="A94" s="77" t="s">
        <v>314</v>
      </c>
      <c r="B94" s="217"/>
      <c r="C94" s="69" t="s">
        <v>184</v>
      </c>
      <c r="D94" s="70" t="s">
        <v>83</v>
      </c>
      <c r="E94" s="71">
        <v>1</v>
      </c>
      <c r="F94" s="71">
        <f t="shared" si="11"/>
        <v>1</v>
      </c>
      <c r="G94" s="217"/>
      <c r="H94" s="217"/>
      <c r="I94" s="119">
        <v>58300</v>
      </c>
      <c r="J94" s="72">
        <f t="shared" si="12"/>
        <v>58300</v>
      </c>
      <c r="K94" s="83" t="s">
        <v>45</v>
      </c>
      <c r="L94" s="83" t="s">
        <v>45</v>
      </c>
      <c r="M94" s="71">
        <v>58300</v>
      </c>
      <c r="N94" s="83" t="s">
        <v>45</v>
      </c>
      <c r="O94" s="83"/>
      <c r="P94" s="83"/>
      <c r="Q94" s="71">
        <v>111.25</v>
      </c>
      <c r="R94" s="83">
        <v>0</v>
      </c>
      <c r="S94" s="67">
        <v>100</v>
      </c>
      <c r="T94" s="129">
        <v>99.923913043478265</v>
      </c>
      <c r="U94" s="83" t="s">
        <v>45</v>
      </c>
      <c r="V94" s="83" t="s">
        <v>45</v>
      </c>
      <c r="W94" s="128">
        <v>0</v>
      </c>
      <c r="X94" s="128">
        <v>0</v>
      </c>
      <c r="Y94" s="207"/>
      <c r="Z94" s="205"/>
    </row>
    <row r="95" spans="1:26" s="91" customFormat="1" outlineLevel="1" x14ac:dyDescent="0.3">
      <c r="A95" s="77" t="s">
        <v>315</v>
      </c>
      <c r="B95" s="217"/>
      <c r="C95" s="69" t="s">
        <v>185</v>
      </c>
      <c r="D95" s="70" t="s">
        <v>83</v>
      </c>
      <c r="E95" s="71">
        <v>1</v>
      </c>
      <c r="F95" s="71">
        <f t="shared" si="11"/>
        <v>1</v>
      </c>
      <c r="G95" s="217"/>
      <c r="H95" s="217"/>
      <c r="I95" s="119">
        <v>70600</v>
      </c>
      <c r="J95" s="72">
        <f t="shared" si="12"/>
        <v>70600</v>
      </c>
      <c r="K95" s="83" t="s">
        <v>45</v>
      </c>
      <c r="L95" s="83" t="s">
        <v>45</v>
      </c>
      <c r="M95" s="71">
        <v>70600</v>
      </c>
      <c r="N95" s="83" t="s">
        <v>45</v>
      </c>
      <c r="O95" s="83"/>
      <c r="P95" s="83"/>
      <c r="Q95" s="71">
        <v>458</v>
      </c>
      <c r="R95" s="83">
        <v>0</v>
      </c>
      <c r="S95" s="67">
        <v>100</v>
      </c>
      <c r="T95" s="129">
        <v>99.954285714285717</v>
      </c>
      <c r="U95" s="83" t="s">
        <v>45</v>
      </c>
      <c r="V95" s="83" t="s">
        <v>45</v>
      </c>
      <c r="W95" s="128">
        <v>0</v>
      </c>
      <c r="X95" s="128">
        <v>0</v>
      </c>
      <c r="Y95" s="207"/>
      <c r="Z95" s="205"/>
    </row>
    <row r="96" spans="1:26" s="91" customFormat="1" outlineLevel="1" x14ac:dyDescent="0.3">
      <c r="A96" s="77" t="s">
        <v>316</v>
      </c>
      <c r="B96" s="217"/>
      <c r="C96" s="69" t="s">
        <v>186</v>
      </c>
      <c r="D96" s="70" t="s">
        <v>83</v>
      </c>
      <c r="E96" s="71">
        <v>1</v>
      </c>
      <c r="F96" s="71">
        <f t="shared" si="11"/>
        <v>1</v>
      </c>
      <c r="G96" s="217"/>
      <c r="H96" s="217"/>
      <c r="I96" s="119">
        <v>52300</v>
      </c>
      <c r="J96" s="72">
        <f t="shared" si="12"/>
        <v>52300</v>
      </c>
      <c r="K96" s="83" t="s">
        <v>45</v>
      </c>
      <c r="L96" s="83" t="s">
        <v>45</v>
      </c>
      <c r="M96" s="71">
        <v>52300</v>
      </c>
      <c r="N96" s="83" t="s">
        <v>45</v>
      </c>
      <c r="O96" s="83"/>
      <c r="P96" s="83"/>
      <c r="Q96" s="71">
        <v>21</v>
      </c>
      <c r="R96" s="83">
        <v>0</v>
      </c>
      <c r="S96" s="67">
        <v>100</v>
      </c>
      <c r="T96" s="129">
        <v>99.941176470588232</v>
      </c>
      <c r="U96" s="83" t="s">
        <v>45</v>
      </c>
      <c r="V96" s="83" t="s">
        <v>45</v>
      </c>
      <c r="W96" s="128">
        <v>0</v>
      </c>
      <c r="X96" s="128">
        <v>0</v>
      </c>
      <c r="Y96" s="207"/>
      <c r="Z96" s="205"/>
    </row>
    <row r="97" spans="1:26" s="91" customFormat="1" outlineLevel="1" x14ac:dyDescent="0.3">
      <c r="A97" s="77" t="s">
        <v>317</v>
      </c>
      <c r="B97" s="217"/>
      <c r="C97" s="69" t="s">
        <v>187</v>
      </c>
      <c r="D97" s="70" t="s">
        <v>83</v>
      </c>
      <c r="E97" s="71">
        <v>1</v>
      </c>
      <c r="F97" s="71">
        <f t="shared" si="11"/>
        <v>1</v>
      </c>
      <c r="G97" s="217"/>
      <c r="H97" s="217"/>
      <c r="I97" s="119">
        <v>51800</v>
      </c>
      <c r="J97" s="72">
        <f t="shared" si="12"/>
        <v>51800</v>
      </c>
      <c r="K97" s="83" t="s">
        <v>45</v>
      </c>
      <c r="L97" s="83" t="s">
        <v>45</v>
      </c>
      <c r="M97" s="71">
        <v>51800</v>
      </c>
      <c r="N97" s="83" t="s">
        <v>45</v>
      </c>
      <c r="O97" s="83"/>
      <c r="P97" s="83"/>
      <c r="Q97" s="71">
        <v>556.10000000000014</v>
      </c>
      <c r="R97" s="83">
        <v>0</v>
      </c>
      <c r="S97" s="67">
        <v>100</v>
      </c>
      <c r="T97" s="129">
        <v>99.9375</v>
      </c>
      <c r="U97" s="83" t="s">
        <v>45</v>
      </c>
      <c r="V97" s="83" t="s">
        <v>45</v>
      </c>
      <c r="W97" s="128">
        <v>0</v>
      </c>
      <c r="X97" s="128">
        <v>0</v>
      </c>
      <c r="Y97" s="207"/>
      <c r="Z97" s="205"/>
    </row>
    <row r="98" spans="1:26" s="91" customFormat="1" outlineLevel="1" x14ac:dyDescent="0.3">
      <c r="A98" s="77" t="s">
        <v>318</v>
      </c>
      <c r="B98" s="217"/>
      <c r="C98" s="69" t="s">
        <v>188</v>
      </c>
      <c r="D98" s="70" t="s">
        <v>83</v>
      </c>
      <c r="E98" s="71">
        <v>1</v>
      </c>
      <c r="F98" s="71">
        <f t="shared" si="11"/>
        <v>1</v>
      </c>
      <c r="G98" s="217"/>
      <c r="H98" s="217"/>
      <c r="I98" s="119">
        <v>26500</v>
      </c>
      <c r="J98" s="72">
        <f t="shared" si="12"/>
        <v>26500</v>
      </c>
      <c r="K98" s="83" t="s">
        <v>45</v>
      </c>
      <c r="L98" s="83" t="s">
        <v>45</v>
      </c>
      <c r="M98" s="71">
        <v>26500</v>
      </c>
      <c r="N98" s="83" t="s">
        <v>45</v>
      </c>
      <c r="O98" s="83"/>
      <c r="P98" s="83"/>
      <c r="Q98" s="71">
        <v>209</v>
      </c>
      <c r="R98" s="83">
        <v>0</v>
      </c>
      <c r="S98" s="67">
        <v>100</v>
      </c>
      <c r="T98" s="129">
        <v>99.9375</v>
      </c>
      <c r="U98" s="83" t="s">
        <v>45</v>
      </c>
      <c r="V98" s="83" t="s">
        <v>45</v>
      </c>
      <c r="W98" s="128">
        <v>0</v>
      </c>
      <c r="X98" s="128">
        <v>0</v>
      </c>
      <c r="Y98" s="207"/>
      <c r="Z98" s="205"/>
    </row>
    <row r="99" spans="1:26" s="91" customFormat="1" outlineLevel="1" x14ac:dyDescent="0.3">
      <c r="A99" s="77" t="s">
        <v>319</v>
      </c>
      <c r="B99" s="217"/>
      <c r="C99" s="69" t="s">
        <v>189</v>
      </c>
      <c r="D99" s="70" t="s">
        <v>83</v>
      </c>
      <c r="E99" s="71">
        <v>1</v>
      </c>
      <c r="F99" s="71">
        <f t="shared" si="11"/>
        <v>1</v>
      </c>
      <c r="G99" s="217"/>
      <c r="H99" s="217"/>
      <c r="I99" s="119">
        <v>189500</v>
      </c>
      <c r="J99" s="72">
        <f t="shared" si="12"/>
        <v>189500</v>
      </c>
      <c r="K99" s="83" t="s">
        <v>45</v>
      </c>
      <c r="L99" s="83" t="s">
        <v>45</v>
      </c>
      <c r="M99" s="71">
        <v>189500</v>
      </c>
      <c r="N99" s="83" t="s">
        <v>45</v>
      </c>
      <c r="O99" s="83"/>
      <c r="P99" s="83"/>
      <c r="Q99" s="71">
        <v>1110.1999999999998</v>
      </c>
      <c r="R99" s="83">
        <v>0</v>
      </c>
      <c r="S99" s="67">
        <v>100</v>
      </c>
      <c r="T99" s="129">
        <v>99.84375</v>
      </c>
      <c r="U99" s="83" t="s">
        <v>45</v>
      </c>
      <c r="V99" s="83" t="s">
        <v>45</v>
      </c>
      <c r="W99" s="128">
        <v>0</v>
      </c>
      <c r="X99" s="128">
        <v>0</v>
      </c>
      <c r="Y99" s="207"/>
      <c r="Z99" s="205"/>
    </row>
    <row r="100" spans="1:26" s="91" customFormat="1" outlineLevel="1" x14ac:dyDescent="0.3">
      <c r="A100" s="77" t="s">
        <v>320</v>
      </c>
      <c r="B100" s="217"/>
      <c r="C100" s="69" t="s">
        <v>190</v>
      </c>
      <c r="D100" s="70" t="s">
        <v>83</v>
      </c>
      <c r="E100" s="71">
        <v>1</v>
      </c>
      <c r="F100" s="71">
        <f t="shared" si="11"/>
        <v>1</v>
      </c>
      <c r="G100" s="217"/>
      <c r="H100" s="217"/>
      <c r="I100" s="119">
        <v>76800</v>
      </c>
      <c r="J100" s="72">
        <f t="shared" si="12"/>
        <v>76800</v>
      </c>
      <c r="K100" s="83" t="s">
        <v>45</v>
      </c>
      <c r="L100" s="83" t="s">
        <v>45</v>
      </c>
      <c r="M100" s="71">
        <v>76800</v>
      </c>
      <c r="N100" s="83" t="s">
        <v>45</v>
      </c>
      <c r="O100" s="83"/>
      <c r="P100" s="83"/>
      <c r="Q100" s="71">
        <v>676.3</v>
      </c>
      <c r="R100" s="83">
        <v>0</v>
      </c>
      <c r="S100" s="67">
        <v>100</v>
      </c>
      <c r="T100" s="129">
        <v>99.955665024630548</v>
      </c>
      <c r="U100" s="83" t="s">
        <v>45</v>
      </c>
      <c r="V100" s="83" t="s">
        <v>45</v>
      </c>
      <c r="W100" s="128">
        <v>0</v>
      </c>
      <c r="X100" s="128">
        <v>0</v>
      </c>
      <c r="Y100" s="207"/>
      <c r="Z100" s="205"/>
    </row>
    <row r="101" spans="1:26" s="91" customFormat="1" outlineLevel="1" x14ac:dyDescent="0.3">
      <c r="A101" s="77" t="s">
        <v>321</v>
      </c>
      <c r="B101" s="217"/>
      <c r="C101" s="69" t="s">
        <v>191</v>
      </c>
      <c r="D101" s="70" t="s">
        <v>83</v>
      </c>
      <c r="E101" s="71">
        <v>1</v>
      </c>
      <c r="F101" s="71">
        <f t="shared" si="11"/>
        <v>1</v>
      </c>
      <c r="G101" s="217"/>
      <c r="H101" s="217"/>
      <c r="I101" s="119">
        <v>74000</v>
      </c>
      <c r="J101" s="72">
        <f t="shared" si="12"/>
        <v>74000</v>
      </c>
      <c r="K101" s="83" t="s">
        <v>45</v>
      </c>
      <c r="L101" s="83" t="s">
        <v>45</v>
      </c>
      <c r="M101" s="71">
        <v>74000</v>
      </c>
      <c r="N101" s="83" t="s">
        <v>45</v>
      </c>
      <c r="O101" s="83"/>
      <c r="P101" s="83"/>
      <c r="Q101" s="71">
        <v>0</v>
      </c>
      <c r="R101" s="83">
        <v>0</v>
      </c>
      <c r="S101" s="67">
        <v>100</v>
      </c>
      <c r="T101" s="129">
        <v>99.8</v>
      </c>
      <c r="U101" s="83" t="s">
        <v>45</v>
      </c>
      <c r="V101" s="83" t="s">
        <v>45</v>
      </c>
      <c r="W101" s="128">
        <v>0</v>
      </c>
      <c r="X101" s="128">
        <v>0</v>
      </c>
      <c r="Y101" s="207"/>
      <c r="Z101" s="205"/>
    </row>
    <row r="102" spans="1:26" s="91" customFormat="1" outlineLevel="1" x14ac:dyDescent="0.3">
      <c r="A102" s="77" t="s">
        <v>322</v>
      </c>
      <c r="B102" s="217"/>
      <c r="C102" s="69" t="s">
        <v>192</v>
      </c>
      <c r="D102" s="70" t="s">
        <v>83</v>
      </c>
      <c r="E102" s="71">
        <v>1</v>
      </c>
      <c r="F102" s="71">
        <f t="shared" si="11"/>
        <v>1</v>
      </c>
      <c r="G102" s="217"/>
      <c r="H102" s="217"/>
      <c r="I102" s="119">
        <v>72500</v>
      </c>
      <c r="J102" s="72">
        <f t="shared" si="12"/>
        <v>72500</v>
      </c>
      <c r="K102" s="83" t="s">
        <v>45</v>
      </c>
      <c r="L102" s="83" t="s">
        <v>45</v>
      </c>
      <c r="M102" s="71">
        <v>72500</v>
      </c>
      <c r="N102" s="83" t="s">
        <v>45</v>
      </c>
      <c r="O102" s="83"/>
      <c r="P102" s="83"/>
      <c r="Q102" s="71">
        <v>265.79999999999995</v>
      </c>
      <c r="R102" s="83">
        <v>0</v>
      </c>
      <c r="S102" s="67">
        <v>100</v>
      </c>
      <c r="T102" s="129">
        <v>99.818181818181813</v>
      </c>
      <c r="U102" s="83" t="s">
        <v>45</v>
      </c>
      <c r="V102" s="83" t="s">
        <v>45</v>
      </c>
      <c r="W102" s="128">
        <v>0</v>
      </c>
      <c r="X102" s="128">
        <v>0</v>
      </c>
      <c r="Y102" s="207"/>
      <c r="Z102" s="205"/>
    </row>
    <row r="103" spans="1:26" s="91" customFormat="1" outlineLevel="1" x14ac:dyDescent="0.3">
      <c r="A103" s="77" t="s">
        <v>323</v>
      </c>
      <c r="B103" s="217"/>
      <c r="C103" s="69" t="s">
        <v>193</v>
      </c>
      <c r="D103" s="70" t="s">
        <v>83</v>
      </c>
      <c r="E103" s="71">
        <v>1</v>
      </c>
      <c r="F103" s="71">
        <f t="shared" si="11"/>
        <v>1</v>
      </c>
      <c r="G103" s="217"/>
      <c r="H103" s="217"/>
      <c r="I103" s="119">
        <v>42700</v>
      </c>
      <c r="J103" s="72">
        <f t="shared" si="12"/>
        <v>42700</v>
      </c>
      <c r="K103" s="83" t="s">
        <v>45</v>
      </c>
      <c r="L103" s="83" t="s">
        <v>45</v>
      </c>
      <c r="M103" s="71">
        <v>42700</v>
      </c>
      <c r="N103" s="83" t="s">
        <v>45</v>
      </c>
      <c r="O103" s="83"/>
      <c r="P103" s="83"/>
      <c r="Q103" s="71">
        <v>16</v>
      </c>
      <c r="R103" s="83">
        <v>0</v>
      </c>
      <c r="S103" s="67">
        <v>100</v>
      </c>
      <c r="T103" s="129">
        <v>99.927272727272722</v>
      </c>
      <c r="U103" s="83" t="s">
        <v>45</v>
      </c>
      <c r="V103" s="83" t="s">
        <v>45</v>
      </c>
      <c r="W103" s="128">
        <v>0</v>
      </c>
      <c r="X103" s="128">
        <v>0</v>
      </c>
      <c r="Y103" s="207"/>
      <c r="Z103" s="205"/>
    </row>
    <row r="104" spans="1:26" s="91" customFormat="1" outlineLevel="1" x14ac:dyDescent="0.3">
      <c r="A104" s="77" t="s">
        <v>324</v>
      </c>
      <c r="B104" s="217"/>
      <c r="C104" s="69" t="s">
        <v>194</v>
      </c>
      <c r="D104" s="70" t="s">
        <v>83</v>
      </c>
      <c r="E104" s="71">
        <v>1</v>
      </c>
      <c r="F104" s="71">
        <f t="shared" si="11"/>
        <v>1</v>
      </c>
      <c r="G104" s="217"/>
      <c r="H104" s="217"/>
      <c r="I104" s="119">
        <v>33900</v>
      </c>
      <c r="J104" s="72">
        <f t="shared" si="12"/>
        <v>33900</v>
      </c>
      <c r="K104" s="83" t="s">
        <v>45</v>
      </c>
      <c r="L104" s="83" t="s">
        <v>45</v>
      </c>
      <c r="M104" s="71">
        <v>33900</v>
      </c>
      <c r="N104" s="83" t="s">
        <v>45</v>
      </c>
      <c r="O104" s="83"/>
      <c r="P104" s="83"/>
      <c r="Q104" s="71">
        <v>247.2</v>
      </c>
      <c r="R104" s="83">
        <v>0</v>
      </c>
      <c r="S104" s="67">
        <v>100</v>
      </c>
      <c r="T104" s="129">
        <v>99.897435897435898</v>
      </c>
      <c r="U104" s="83" t="s">
        <v>45</v>
      </c>
      <c r="V104" s="83" t="s">
        <v>45</v>
      </c>
      <c r="W104" s="128">
        <v>0</v>
      </c>
      <c r="X104" s="128">
        <v>0</v>
      </c>
      <c r="Y104" s="207"/>
      <c r="Z104" s="205"/>
    </row>
    <row r="105" spans="1:26" s="91" customFormat="1" outlineLevel="1" x14ac:dyDescent="0.3">
      <c r="A105" s="77" t="s">
        <v>325</v>
      </c>
      <c r="B105" s="217"/>
      <c r="C105" s="69" t="s">
        <v>195</v>
      </c>
      <c r="D105" s="70" t="s">
        <v>83</v>
      </c>
      <c r="E105" s="71">
        <v>1</v>
      </c>
      <c r="F105" s="71">
        <f t="shared" si="11"/>
        <v>1</v>
      </c>
      <c r="G105" s="217"/>
      <c r="H105" s="217"/>
      <c r="I105" s="119">
        <v>26200</v>
      </c>
      <c r="J105" s="72">
        <f t="shared" si="12"/>
        <v>26200</v>
      </c>
      <c r="K105" s="83" t="s">
        <v>45</v>
      </c>
      <c r="L105" s="83" t="s">
        <v>45</v>
      </c>
      <c r="M105" s="71">
        <v>26200</v>
      </c>
      <c r="N105" s="83" t="s">
        <v>45</v>
      </c>
      <c r="O105" s="83"/>
      <c r="P105" s="83"/>
      <c r="Q105" s="71">
        <v>407</v>
      </c>
      <c r="R105" s="83">
        <v>0</v>
      </c>
      <c r="S105" s="67">
        <v>100</v>
      </c>
      <c r="T105" s="129">
        <v>99.90625</v>
      </c>
      <c r="U105" s="83" t="s">
        <v>45</v>
      </c>
      <c r="V105" s="83" t="s">
        <v>45</v>
      </c>
      <c r="W105" s="128">
        <v>0</v>
      </c>
      <c r="X105" s="128">
        <v>0</v>
      </c>
      <c r="Y105" s="207"/>
      <c r="Z105" s="205"/>
    </row>
    <row r="106" spans="1:26" s="91" customFormat="1" outlineLevel="1" x14ac:dyDescent="0.3">
      <c r="A106" s="77" t="s">
        <v>326</v>
      </c>
      <c r="B106" s="217"/>
      <c r="C106" s="69" t="s">
        <v>196</v>
      </c>
      <c r="D106" s="70" t="s">
        <v>83</v>
      </c>
      <c r="E106" s="71">
        <v>1</v>
      </c>
      <c r="F106" s="71">
        <f t="shared" si="11"/>
        <v>1</v>
      </c>
      <c r="G106" s="217"/>
      <c r="H106" s="217"/>
      <c r="I106" s="119">
        <v>33900</v>
      </c>
      <c r="J106" s="72">
        <f t="shared" si="12"/>
        <v>33900</v>
      </c>
      <c r="K106" s="83" t="s">
        <v>45</v>
      </c>
      <c r="L106" s="83" t="s">
        <v>45</v>
      </c>
      <c r="M106" s="71">
        <v>33900</v>
      </c>
      <c r="N106" s="83" t="s">
        <v>45</v>
      </c>
      <c r="O106" s="83"/>
      <c r="P106" s="83"/>
      <c r="Q106" s="71">
        <v>103</v>
      </c>
      <c r="R106" s="83">
        <v>0</v>
      </c>
      <c r="S106" s="67">
        <v>100</v>
      </c>
      <c r="T106" s="129">
        <v>99.906976744186053</v>
      </c>
      <c r="U106" s="83" t="s">
        <v>45</v>
      </c>
      <c r="V106" s="83" t="s">
        <v>45</v>
      </c>
      <c r="W106" s="128">
        <v>0</v>
      </c>
      <c r="X106" s="128">
        <v>0</v>
      </c>
      <c r="Y106" s="207"/>
      <c r="Z106" s="205"/>
    </row>
    <row r="107" spans="1:26" s="91" customFormat="1" outlineLevel="1" x14ac:dyDescent="0.3">
      <c r="A107" s="77" t="s">
        <v>327</v>
      </c>
      <c r="B107" s="217"/>
      <c r="C107" s="69" t="s">
        <v>197</v>
      </c>
      <c r="D107" s="70" t="s">
        <v>83</v>
      </c>
      <c r="E107" s="71">
        <v>1</v>
      </c>
      <c r="F107" s="71">
        <f t="shared" si="11"/>
        <v>1</v>
      </c>
      <c r="G107" s="217"/>
      <c r="H107" s="217"/>
      <c r="I107" s="119">
        <v>42200</v>
      </c>
      <c r="J107" s="72">
        <f t="shared" si="12"/>
        <v>42200</v>
      </c>
      <c r="K107" s="83" t="s">
        <v>45</v>
      </c>
      <c r="L107" s="83" t="s">
        <v>45</v>
      </c>
      <c r="M107" s="71">
        <v>42200</v>
      </c>
      <c r="N107" s="83" t="s">
        <v>45</v>
      </c>
      <c r="O107" s="83"/>
      <c r="P107" s="83"/>
      <c r="Q107" s="71">
        <v>28</v>
      </c>
      <c r="R107" s="83">
        <v>0</v>
      </c>
      <c r="S107" s="67">
        <v>100</v>
      </c>
      <c r="T107" s="129">
        <v>99.857142857142861</v>
      </c>
      <c r="U107" s="83" t="s">
        <v>45</v>
      </c>
      <c r="V107" s="83" t="s">
        <v>45</v>
      </c>
      <c r="W107" s="128">
        <v>0</v>
      </c>
      <c r="X107" s="128">
        <v>0</v>
      </c>
      <c r="Y107" s="207"/>
      <c r="Z107" s="205"/>
    </row>
    <row r="108" spans="1:26" s="91" customFormat="1" outlineLevel="1" x14ac:dyDescent="0.3">
      <c r="A108" s="77" t="s">
        <v>328</v>
      </c>
      <c r="B108" s="217"/>
      <c r="C108" s="69" t="s">
        <v>198</v>
      </c>
      <c r="D108" s="70" t="s">
        <v>83</v>
      </c>
      <c r="E108" s="71">
        <v>1</v>
      </c>
      <c r="F108" s="71">
        <f t="shared" si="11"/>
        <v>1</v>
      </c>
      <c r="G108" s="217"/>
      <c r="H108" s="217"/>
      <c r="I108" s="119">
        <v>76100</v>
      </c>
      <c r="J108" s="72">
        <f t="shared" si="12"/>
        <v>76100</v>
      </c>
      <c r="K108" s="83" t="s">
        <v>45</v>
      </c>
      <c r="L108" s="83" t="s">
        <v>45</v>
      </c>
      <c r="M108" s="71">
        <v>76100</v>
      </c>
      <c r="N108" s="83" t="s">
        <v>45</v>
      </c>
      <c r="O108" s="83"/>
      <c r="P108" s="83"/>
      <c r="Q108" s="100">
        <v>579</v>
      </c>
      <c r="R108" s="83">
        <v>0</v>
      </c>
      <c r="S108" s="67">
        <v>100</v>
      </c>
      <c r="T108" s="129">
        <v>99.94886363636364</v>
      </c>
      <c r="U108" s="83" t="s">
        <v>45</v>
      </c>
      <c r="V108" s="83" t="s">
        <v>45</v>
      </c>
      <c r="W108" s="128">
        <v>0</v>
      </c>
      <c r="X108" s="128">
        <v>0</v>
      </c>
      <c r="Y108" s="207"/>
      <c r="Z108" s="205"/>
    </row>
    <row r="109" spans="1:26" s="91" customFormat="1" outlineLevel="1" x14ac:dyDescent="0.3">
      <c r="A109" s="77" t="s">
        <v>329</v>
      </c>
      <c r="B109" s="217"/>
      <c r="C109" s="69" t="s">
        <v>199</v>
      </c>
      <c r="D109" s="70" t="s">
        <v>83</v>
      </c>
      <c r="E109" s="71">
        <v>1</v>
      </c>
      <c r="F109" s="71">
        <f t="shared" si="11"/>
        <v>1</v>
      </c>
      <c r="G109" s="217"/>
      <c r="H109" s="217"/>
      <c r="I109" s="119">
        <v>75700</v>
      </c>
      <c r="J109" s="72">
        <f t="shared" si="12"/>
        <v>75700</v>
      </c>
      <c r="K109" s="83" t="s">
        <v>45</v>
      </c>
      <c r="L109" s="83" t="s">
        <v>45</v>
      </c>
      <c r="M109" s="71">
        <v>75700</v>
      </c>
      <c r="N109" s="83" t="s">
        <v>45</v>
      </c>
      <c r="O109" s="83"/>
      <c r="P109" s="83"/>
      <c r="Q109" s="71">
        <v>52</v>
      </c>
      <c r="R109" s="83">
        <v>0</v>
      </c>
      <c r="S109" s="67">
        <v>100</v>
      </c>
      <c r="T109" s="129">
        <v>99.88</v>
      </c>
      <c r="U109" s="83" t="s">
        <v>45</v>
      </c>
      <c r="V109" s="83" t="s">
        <v>45</v>
      </c>
      <c r="W109" s="128">
        <v>0</v>
      </c>
      <c r="X109" s="128">
        <v>0</v>
      </c>
      <c r="Y109" s="207"/>
      <c r="Z109" s="205"/>
    </row>
    <row r="110" spans="1:26" s="91" customFormat="1" outlineLevel="1" x14ac:dyDescent="0.3">
      <c r="A110" s="77" t="s">
        <v>330</v>
      </c>
      <c r="B110" s="217"/>
      <c r="C110" s="69" t="s">
        <v>200</v>
      </c>
      <c r="D110" s="70" t="s">
        <v>83</v>
      </c>
      <c r="E110" s="71">
        <v>1</v>
      </c>
      <c r="F110" s="71">
        <f t="shared" si="11"/>
        <v>1</v>
      </c>
      <c r="G110" s="217"/>
      <c r="H110" s="217"/>
      <c r="I110" s="119">
        <v>9000</v>
      </c>
      <c r="J110" s="72">
        <f t="shared" si="12"/>
        <v>9000</v>
      </c>
      <c r="K110" s="83" t="s">
        <v>45</v>
      </c>
      <c r="L110" s="83" t="s">
        <v>45</v>
      </c>
      <c r="M110" s="71">
        <v>9000</v>
      </c>
      <c r="N110" s="83" t="s">
        <v>45</v>
      </c>
      <c r="O110" s="73"/>
      <c r="P110" s="73"/>
      <c r="Q110" s="71">
        <v>645.80999999999995</v>
      </c>
      <c r="R110" s="83">
        <v>0</v>
      </c>
      <c r="S110" s="67">
        <v>100</v>
      </c>
      <c r="T110" s="129">
        <v>99.982758620689651</v>
      </c>
      <c r="U110" s="83" t="s">
        <v>45</v>
      </c>
      <c r="V110" s="83" t="s">
        <v>45</v>
      </c>
      <c r="W110" s="128">
        <v>0</v>
      </c>
      <c r="X110" s="128">
        <v>0</v>
      </c>
      <c r="Y110" s="207"/>
      <c r="Z110" s="205"/>
    </row>
    <row r="111" spans="1:26" s="91" customFormat="1" x14ac:dyDescent="0.3">
      <c r="A111" s="75" t="s">
        <v>331</v>
      </c>
      <c r="B111" s="217"/>
      <c r="C111" s="88" t="s">
        <v>110</v>
      </c>
      <c r="D111" s="70" t="s">
        <v>83</v>
      </c>
      <c r="E111" s="67">
        <f>SUM(E112:E140)</f>
        <v>29</v>
      </c>
      <c r="F111" s="67">
        <f>SUM(F112:F140)</f>
        <v>29</v>
      </c>
      <c r="G111" s="217"/>
      <c r="H111" s="217"/>
      <c r="I111" s="80">
        <f>SUM(I112:I140)</f>
        <v>782800</v>
      </c>
      <c r="J111" s="80">
        <f>SUM(J112:J140)</f>
        <v>782800</v>
      </c>
      <c r="K111" s="83" t="s">
        <v>45</v>
      </c>
      <c r="L111" s="83" t="s">
        <v>45</v>
      </c>
      <c r="M111" s="104">
        <f>SUM(M112:M120)</f>
        <v>246004</v>
      </c>
      <c r="N111" s="83" t="s">
        <v>45</v>
      </c>
      <c r="O111" s="67"/>
      <c r="P111" s="67"/>
      <c r="Q111" s="67">
        <f>SUM(Q112:Q140)</f>
        <v>766.5</v>
      </c>
      <c r="R111" s="92"/>
      <c r="S111" s="83"/>
      <c r="T111" s="92"/>
      <c r="U111" s="102"/>
      <c r="V111" s="102"/>
      <c r="W111" s="92"/>
      <c r="X111" s="92"/>
      <c r="Y111" s="207"/>
      <c r="Z111" s="205"/>
    </row>
    <row r="112" spans="1:26" s="91" customFormat="1" outlineLevel="1" x14ac:dyDescent="0.3">
      <c r="A112" s="77" t="s">
        <v>332</v>
      </c>
      <c r="B112" s="217"/>
      <c r="C112" s="69" t="s">
        <v>201</v>
      </c>
      <c r="D112" s="70" t="s">
        <v>83</v>
      </c>
      <c r="E112" s="71">
        <v>1</v>
      </c>
      <c r="F112" s="71">
        <f>E112</f>
        <v>1</v>
      </c>
      <c r="G112" s="217"/>
      <c r="H112" s="217"/>
      <c r="I112" s="109">
        <v>34900</v>
      </c>
      <c r="J112" s="72">
        <f>I112</f>
        <v>34900</v>
      </c>
      <c r="K112" s="83" t="s">
        <v>45</v>
      </c>
      <c r="L112" s="83" t="s">
        <v>45</v>
      </c>
      <c r="M112" s="71">
        <v>34900</v>
      </c>
      <c r="N112" s="83" t="s">
        <v>45</v>
      </c>
      <c r="O112" s="67"/>
      <c r="P112" s="67"/>
      <c r="Q112" s="71">
        <v>0</v>
      </c>
      <c r="R112" s="83">
        <v>0</v>
      </c>
      <c r="S112" s="127">
        <v>100</v>
      </c>
      <c r="T112" s="127">
        <v>0</v>
      </c>
      <c r="U112" s="89">
        <v>9.52</v>
      </c>
      <c r="V112" s="89">
        <v>9.48</v>
      </c>
      <c r="W112" s="128">
        <v>0</v>
      </c>
      <c r="X112" s="128">
        <v>0</v>
      </c>
      <c r="Y112" s="207"/>
      <c r="Z112" s="205"/>
    </row>
    <row r="113" spans="1:26" s="91" customFormat="1" outlineLevel="1" x14ac:dyDescent="0.3">
      <c r="A113" s="77" t="s">
        <v>333</v>
      </c>
      <c r="B113" s="217"/>
      <c r="C113" s="69" t="s">
        <v>202</v>
      </c>
      <c r="D113" s="70" t="s">
        <v>83</v>
      </c>
      <c r="E113" s="71">
        <v>1</v>
      </c>
      <c r="F113" s="71">
        <f t="shared" ref="F113:F126" si="13">E113</f>
        <v>1</v>
      </c>
      <c r="G113" s="217"/>
      <c r="H113" s="217"/>
      <c r="I113" s="109">
        <v>28400</v>
      </c>
      <c r="J113" s="72">
        <f t="shared" ref="J113:J126" si="14">I113</f>
        <v>28400</v>
      </c>
      <c r="K113" s="83" t="s">
        <v>45</v>
      </c>
      <c r="L113" s="83" t="s">
        <v>45</v>
      </c>
      <c r="M113" s="71">
        <v>28400</v>
      </c>
      <c r="N113" s="83" t="s">
        <v>45</v>
      </c>
      <c r="O113" s="83"/>
      <c r="P113" s="83"/>
      <c r="Q113" s="100">
        <v>13</v>
      </c>
      <c r="R113" s="83">
        <v>0</v>
      </c>
      <c r="S113" s="127">
        <v>100</v>
      </c>
      <c r="T113" s="127">
        <v>0</v>
      </c>
      <c r="U113" s="89">
        <v>9.52</v>
      </c>
      <c r="V113" s="89">
        <v>9.48</v>
      </c>
      <c r="W113" s="128">
        <v>0</v>
      </c>
      <c r="X113" s="128">
        <v>0</v>
      </c>
      <c r="Y113" s="207"/>
      <c r="Z113" s="205"/>
    </row>
    <row r="114" spans="1:26" s="91" customFormat="1" outlineLevel="1" x14ac:dyDescent="0.3">
      <c r="A114" s="77" t="s">
        <v>334</v>
      </c>
      <c r="B114" s="217"/>
      <c r="C114" s="69" t="s">
        <v>203</v>
      </c>
      <c r="D114" s="70" t="s">
        <v>83</v>
      </c>
      <c r="E114" s="71">
        <v>1</v>
      </c>
      <c r="F114" s="71">
        <f t="shared" si="13"/>
        <v>1</v>
      </c>
      <c r="G114" s="217"/>
      <c r="H114" s="217"/>
      <c r="I114" s="109">
        <v>29600</v>
      </c>
      <c r="J114" s="72">
        <f t="shared" si="14"/>
        <v>29600</v>
      </c>
      <c r="K114" s="83" t="s">
        <v>45</v>
      </c>
      <c r="L114" s="83" t="s">
        <v>45</v>
      </c>
      <c r="M114" s="71">
        <v>29600</v>
      </c>
      <c r="N114" s="83" t="s">
        <v>45</v>
      </c>
      <c r="O114" s="83"/>
      <c r="P114" s="83"/>
      <c r="Q114" s="71">
        <v>78</v>
      </c>
      <c r="R114" s="83">
        <v>0</v>
      </c>
      <c r="S114" s="127">
        <v>100</v>
      </c>
      <c r="T114" s="127">
        <v>0</v>
      </c>
      <c r="U114" s="89">
        <v>9.52</v>
      </c>
      <c r="V114" s="89">
        <v>9.48</v>
      </c>
      <c r="W114" s="83">
        <v>0</v>
      </c>
      <c r="X114" s="128">
        <v>0</v>
      </c>
      <c r="Y114" s="207"/>
      <c r="Z114" s="205"/>
    </row>
    <row r="115" spans="1:26" s="91" customFormat="1" outlineLevel="1" x14ac:dyDescent="0.3">
      <c r="A115" s="77" t="s">
        <v>335</v>
      </c>
      <c r="B115" s="217"/>
      <c r="C115" s="69" t="s">
        <v>204</v>
      </c>
      <c r="D115" s="70" t="s">
        <v>83</v>
      </c>
      <c r="E115" s="71">
        <v>1</v>
      </c>
      <c r="F115" s="71">
        <f t="shared" si="13"/>
        <v>1</v>
      </c>
      <c r="G115" s="217"/>
      <c r="H115" s="217"/>
      <c r="I115" s="109">
        <v>28900</v>
      </c>
      <c r="J115" s="72">
        <f t="shared" si="14"/>
        <v>28900</v>
      </c>
      <c r="K115" s="83" t="s">
        <v>45</v>
      </c>
      <c r="L115" s="83" t="s">
        <v>45</v>
      </c>
      <c r="M115" s="71">
        <v>28900</v>
      </c>
      <c r="N115" s="83" t="s">
        <v>45</v>
      </c>
      <c r="O115" s="83"/>
      <c r="P115" s="83"/>
      <c r="Q115" s="71">
        <v>0</v>
      </c>
      <c r="R115" s="83">
        <v>0</v>
      </c>
      <c r="S115" s="127">
        <v>100</v>
      </c>
      <c r="T115" s="127">
        <v>0</v>
      </c>
      <c r="U115" s="89">
        <v>9.52</v>
      </c>
      <c r="V115" s="89">
        <v>9.48</v>
      </c>
      <c r="W115" s="128">
        <v>0</v>
      </c>
      <c r="X115" s="128">
        <v>0</v>
      </c>
      <c r="Y115" s="207"/>
      <c r="Z115" s="205"/>
    </row>
    <row r="116" spans="1:26" s="91" customFormat="1" outlineLevel="1" x14ac:dyDescent="0.3">
      <c r="A116" s="77" t="s">
        <v>336</v>
      </c>
      <c r="B116" s="217"/>
      <c r="C116" s="69" t="s">
        <v>205</v>
      </c>
      <c r="D116" s="70" t="s">
        <v>83</v>
      </c>
      <c r="E116" s="71">
        <v>1</v>
      </c>
      <c r="F116" s="71">
        <f t="shared" si="13"/>
        <v>1</v>
      </c>
      <c r="G116" s="217"/>
      <c r="H116" s="217"/>
      <c r="I116" s="109">
        <v>24700</v>
      </c>
      <c r="J116" s="72">
        <f t="shared" si="14"/>
        <v>24700</v>
      </c>
      <c r="K116" s="83" t="s">
        <v>45</v>
      </c>
      <c r="L116" s="83" t="s">
        <v>45</v>
      </c>
      <c r="M116" s="71">
        <v>24700</v>
      </c>
      <c r="N116" s="83" t="s">
        <v>45</v>
      </c>
      <c r="O116" s="83"/>
      <c r="P116" s="83"/>
      <c r="Q116" s="100">
        <v>151</v>
      </c>
      <c r="R116" s="83">
        <v>0</v>
      </c>
      <c r="S116" s="127">
        <v>100</v>
      </c>
      <c r="T116" s="127">
        <v>0</v>
      </c>
      <c r="U116" s="89">
        <v>9.52</v>
      </c>
      <c r="V116" s="89">
        <v>9.48</v>
      </c>
      <c r="W116" s="128">
        <v>0</v>
      </c>
      <c r="X116" s="128">
        <v>0</v>
      </c>
      <c r="Y116" s="207"/>
      <c r="Z116" s="205"/>
    </row>
    <row r="117" spans="1:26" s="91" customFormat="1" outlineLevel="1" x14ac:dyDescent="0.3">
      <c r="A117" s="77" t="s">
        <v>337</v>
      </c>
      <c r="B117" s="217"/>
      <c r="C117" s="69" t="s">
        <v>206</v>
      </c>
      <c r="D117" s="70" t="s">
        <v>83</v>
      </c>
      <c r="E117" s="71">
        <v>1</v>
      </c>
      <c r="F117" s="71">
        <f t="shared" si="13"/>
        <v>1</v>
      </c>
      <c r="G117" s="217"/>
      <c r="H117" s="217"/>
      <c r="I117" s="109">
        <v>29200</v>
      </c>
      <c r="J117" s="72">
        <f t="shared" si="14"/>
        <v>29200</v>
      </c>
      <c r="K117" s="83" t="s">
        <v>45</v>
      </c>
      <c r="L117" s="83" t="s">
        <v>45</v>
      </c>
      <c r="M117" s="71">
        <v>29200</v>
      </c>
      <c r="N117" s="83" t="s">
        <v>45</v>
      </c>
      <c r="O117" s="83"/>
      <c r="P117" s="83"/>
      <c r="Q117" s="100">
        <v>0</v>
      </c>
      <c r="R117" s="83">
        <v>0</v>
      </c>
      <c r="S117" s="127">
        <v>100</v>
      </c>
      <c r="T117" s="127">
        <v>0</v>
      </c>
      <c r="U117" s="89">
        <v>9.52</v>
      </c>
      <c r="V117" s="89">
        <v>9.48</v>
      </c>
      <c r="W117" s="128">
        <v>0</v>
      </c>
      <c r="X117" s="128">
        <v>0</v>
      </c>
      <c r="Y117" s="207"/>
      <c r="Z117" s="205"/>
    </row>
    <row r="118" spans="1:26" s="91" customFormat="1" outlineLevel="1" x14ac:dyDescent="0.3">
      <c r="A118" s="77" t="s">
        <v>338</v>
      </c>
      <c r="B118" s="217"/>
      <c r="C118" s="69" t="s">
        <v>207</v>
      </c>
      <c r="D118" s="70" t="s">
        <v>83</v>
      </c>
      <c r="E118" s="71">
        <v>1</v>
      </c>
      <c r="F118" s="71">
        <f t="shared" si="13"/>
        <v>1</v>
      </c>
      <c r="G118" s="217"/>
      <c r="H118" s="217"/>
      <c r="I118" s="109">
        <v>20800</v>
      </c>
      <c r="J118" s="72">
        <f t="shared" si="14"/>
        <v>20800</v>
      </c>
      <c r="K118" s="83" t="s">
        <v>45</v>
      </c>
      <c r="L118" s="83" t="s">
        <v>45</v>
      </c>
      <c r="M118" s="71">
        <v>20800</v>
      </c>
      <c r="N118" s="83" t="s">
        <v>45</v>
      </c>
      <c r="O118" s="83"/>
      <c r="P118" s="83"/>
      <c r="Q118" s="100">
        <v>3</v>
      </c>
      <c r="R118" s="83">
        <v>0</v>
      </c>
      <c r="S118" s="127">
        <v>100</v>
      </c>
      <c r="T118" s="127">
        <v>0</v>
      </c>
      <c r="U118" s="89">
        <v>9.52</v>
      </c>
      <c r="V118" s="89">
        <v>9.48</v>
      </c>
      <c r="W118" s="128">
        <v>0</v>
      </c>
      <c r="X118" s="128">
        <v>0</v>
      </c>
      <c r="Y118" s="207"/>
      <c r="Z118" s="205"/>
    </row>
    <row r="119" spans="1:26" s="91" customFormat="1" outlineLevel="1" x14ac:dyDescent="0.3">
      <c r="A119" s="77" t="s">
        <v>339</v>
      </c>
      <c r="B119" s="217"/>
      <c r="C119" s="118" t="s">
        <v>208</v>
      </c>
      <c r="D119" s="70" t="s">
        <v>83</v>
      </c>
      <c r="E119" s="71">
        <v>1</v>
      </c>
      <c r="F119" s="71">
        <f t="shared" si="13"/>
        <v>1</v>
      </c>
      <c r="G119" s="217"/>
      <c r="H119" s="217"/>
      <c r="I119" s="119">
        <v>25800</v>
      </c>
      <c r="J119" s="72">
        <f t="shared" si="14"/>
        <v>25800</v>
      </c>
      <c r="K119" s="83" t="s">
        <v>45</v>
      </c>
      <c r="L119" s="83" t="s">
        <v>45</v>
      </c>
      <c r="M119" s="71">
        <v>25800</v>
      </c>
      <c r="N119" s="83" t="s">
        <v>45</v>
      </c>
      <c r="O119" s="83"/>
      <c r="P119" s="83"/>
      <c r="Q119" s="71">
        <v>0</v>
      </c>
      <c r="R119" s="83">
        <v>0</v>
      </c>
      <c r="S119" s="127">
        <v>100</v>
      </c>
      <c r="T119" s="127">
        <v>0</v>
      </c>
      <c r="U119" s="89">
        <v>9.52</v>
      </c>
      <c r="V119" s="89">
        <v>9.48</v>
      </c>
      <c r="W119" s="128">
        <v>0</v>
      </c>
      <c r="X119" s="128">
        <v>0</v>
      </c>
      <c r="Y119" s="207"/>
      <c r="Z119" s="205"/>
    </row>
    <row r="120" spans="1:26" s="91" customFormat="1" outlineLevel="1" x14ac:dyDescent="0.3">
      <c r="A120" s="77" t="s">
        <v>340</v>
      </c>
      <c r="B120" s="217"/>
      <c r="C120" s="118" t="s">
        <v>209</v>
      </c>
      <c r="D120" s="70" t="s">
        <v>83</v>
      </c>
      <c r="E120" s="71">
        <v>1</v>
      </c>
      <c r="F120" s="71">
        <f t="shared" si="13"/>
        <v>1</v>
      </c>
      <c r="G120" s="217"/>
      <c r="H120" s="217"/>
      <c r="I120" s="119">
        <v>28200</v>
      </c>
      <c r="J120" s="72">
        <f t="shared" si="14"/>
        <v>28200</v>
      </c>
      <c r="K120" s="83" t="s">
        <v>45</v>
      </c>
      <c r="L120" s="83" t="s">
        <v>45</v>
      </c>
      <c r="M120" s="71">
        <v>23704</v>
      </c>
      <c r="N120" s="71">
        <v>4496</v>
      </c>
      <c r="O120" s="83"/>
      <c r="P120" s="83"/>
      <c r="Q120" s="71">
        <v>0</v>
      </c>
      <c r="R120" s="83">
        <v>0</v>
      </c>
      <c r="S120" s="127">
        <v>100</v>
      </c>
      <c r="T120" s="127">
        <v>0</v>
      </c>
      <c r="U120" s="89">
        <v>9.52</v>
      </c>
      <c r="V120" s="89">
        <v>9.48</v>
      </c>
      <c r="W120" s="128">
        <v>0</v>
      </c>
      <c r="X120" s="128">
        <v>0</v>
      </c>
      <c r="Y120" s="207"/>
      <c r="Z120" s="205"/>
    </row>
    <row r="121" spans="1:26" s="91" customFormat="1" outlineLevel="1" x14ac:dyDescent="0.3">
      <c r="A121" s="77" t="s">
        <v>341</v>
      </c>
      <c r="B121" s="217"/>
      <c r="C121" s="118" t="s">
        <v>210</v>
      </c>
      <c r="D121" s="70" t="s">
        <v>83</v>
      </c>
      <c r="E121" s="71">
        <v>1</v>
      </c>
      <c r="F121" s="71">
        <f t="shared" si="13"/>
        <v>1</v>
      </c>
      <c r="G121" s="217"/>
      <c r="H121" s="217"/>
      <c r="I121" s="119">
        <v>30900</v>
      </c>
      <c r="J121" s="72">
        <f t="shared" si="14"/>
        <v>30900</v>
      </c>
      <c r="K121" s="83" t="s">
        <v>45</v>
      </c>
      <c r="L121" s="83" t="s">
        <v>45</v>
      </c>
      <c r="M121" s="83" t="s">
        <v>45</v>
      </c>
      <c r="N121" s="71">
        <v>30900</v>
      </c>
      <c r="O121" s="83"/>
      <c r="P121" s="83"/>
      <c r="Q121" s="71">
        <v>12</v>
      </c>
      <c r="R121" s="83">
        <v>0</v>
      </c>
      <c r="S121" s="127">
        <v>100</v>
      </c>
      <c r="T121" s="127">
        <v>0</v>
      </c>
      <c r="U121" s="89">
        <v>9.52</v>
      </c>
      <c r="V121" s="89">
        <v>9.48</v>
      </c>
      <c r="W121" s="128">
        <v>0</v>
      </c>
      <c r="X121" s="128">
        <v>0</v>
      </c>
      <c r="Y121" s="207"/>
      <c r="Z121" s="205"/>
    </row>
    <row r="122" spans="1:26" s="91" customFormat="1" outlineLevel="1" x14ac:dyDescent="0.3">
      <c r="A122" s="77" t="s">
        <v>342</v>
      </c>
      <c r="B122" s="217"/>
      <c r="C122" s="118" t="s">
        <v>211</v>
      </c>
      <c r="D122" s="70" t="s">
        <v>83</v>
      </c>
      <c r="E122" s="71">
        <v>1</v>
      </c>
      <c r="F122" s="71">
        <f t="shared" si="13"/>
        <v>1</v>
      </c>
      <c r="G122" s="217"/>
      <c r="H122" s="217"/>
      <c r="I122" s="119">
        <v>24800</v>
      </c>
      <c r="J122" s="72">
        <f t="shared" si="14"/>
        <v>24800</v>
      </c>
      <c r="K122" s="83" t="s">
        <v>45</v>
      </c>
      <c r="L122" s="83" t="s">
        <v>45</v>
      </c>
      <c r="M122" s="83" t="s">
        <v>45</v>
      </c>
      <c r="N122" s="71">
        <v>24800</v>
      </c>
      <c r="O122" s="83"/>
      <c r="P122" s="83"/>
      <c r="Q122" s="71">
        <v>81</v>
      </c>
      <c r="R122" s="83">
        <v>0</v>
      </c>
      <c r="S122" s="127">
        <v>100</v>
      </c>
      <c r="T122" s="127">
        <v>0</v>
      </c>
      <c r="U122" s="89">
        <v>9.52</v>
      </c>
      <c r="V122" s="89">
        <v>9.48</v>
      </c>
      <c r="W122" s="128">
        <v>0</v>
      </c>
      <c r="X122" s="128">
        <v>0</v>
      </c>
      <c r="Y122" s="207"/>
      <c r="Z122" s="205"/>
    </row>
    <row r="123" spans="1:26" s="91" customFormat="1" outlineLevel="1" x14ac:dyDescent="0.3">
      <c r="A123" s="77" t="s">
        <v>343</v>
      </c>
      <c r="B123" s="217"/>
      <c r="C123" s="118" t="s">
        <v>212</v>
      </c>
      <c r="D123" s="70" t="s">
        <v>83</v>
      </c>
      <c r="E123" s="71">
        <v>1</v>
      </c>
      <c r="F123" s="71">
        <f t="shared" si="13"/>
        <v>1</v>
      </c>
      <c r="G123" s="217"/>
      <c r="H123" s="217"/>
      <c r="I123" s="119">
        <v>22600</v>
      </c>
      <c r="J123" s="72">
        <f t="shared" si="14"/>
        <v>22600</v>
      </c>
      <c r="K123" s="83" t="s">
        <v>45</v>
      </c>
      <c r="L123" s="83" t="s">
        <v>45</v>
      </c>
      <c r="M123" s="83" t="s">
        <v>45</v>
      </c>
      <c r="N123" s="71">
        <v>22600</v>
      </c>
      <c r="O123" s="83"/>
      <c r="P123" s="83"/>
      <c r="Q123" s="71">
        <v>0</v>
      </c>
      <c r="R123" s="83">
        <v>0</v>
      </c>
      <c r="S123" s="127">
        <v>100</v>
      </c>
      <c r="T123" s="127">
        <v>0</v>
      </c>
      <c r="U123" s="89">
        <v>9.52</v>
      </c>
      <c r="V123" s="89">
        <v>9.48</v>
      </c>
      <c r="W123" s="128">
        <v>0</v>
      </c>
      <c r="X123" s="128">
        <v>0</v>
      </c>
      <c r="Y123" s="207"/>
      <c r="Z123" s="205"/>
    </row>
    <row r="124" spans="1:26" s="91" customFormat="1" outlineLevel="1" x14ac:dyDescent="0.3">
      <c r="A124" s="77" t="s">
        <v>344</v>
      </c>
      <c r="B124" s="217"/>
      <c r="C124" s="118" t="s">
        <v>213</v>
      </c>
      <c r="D124" s="70" t="s">
        <v>83</v>
      </c>
      <c r="E124" s="71">
        <v>1</v>
      </c>
      <c r="F124" s="71">
        <f t="shared" si="13"/>
        <v>1</v>
      </c>
      <c r="G124" s="217"/>
      <c r="H124" s="217"/>
      <c r="I124" s="119">
        <v>24100</v>
      </c>
      <c r="J124" s="72">
        <f t="shared" si="14"/>
        <v>24100</v>
      </c>
      <c r="K124" s="83" t="s">
        <v>45</v>
      </c>
      <c r="L124" s="83" t="s">
        <v>45</v>
      </c>
      <c r="M124" s="83" t="s">
        <v>45</v>
      </c>
      <c r="N124" s="71">
        <v>24100</v>
      </c>
      <c r="O124" s="83"/>
      <c r="P124" s="83"/>
      <c r="Q124" s="100">
        <v>0</v>
      </c>
      <c r="R124" s="83">
        <v>0</v>
      </c>
      <c r="S124" s="127">
        <v>100</v>
      </c>
      <c r="T124" s="127">
        <v>0</v>
      </c>
      <c r="U124" s="89">
        <v>9.52</v>
      </c>
      <c r="V124" s="89">
        <v>9.48</v>
      </c>
      <c r="W124" s="128">
        <v>0</v>
      </c>
      <c r="X124" s="128">
        <v>0</v>
      </c>
      <c r="Y124" s="207"/>
      <c r="Z124" s="205"/>
    </row>
    <row r="125" spans="1:26" s="91" customFormat="1" outlineLevel="1" x14ac:dyDescent="0.3">
      <c r="A125" s="77" t="s">
        <v>345</v>
      </c>
      <c r="B125" s="217"/>
      <c r="C125" s="118" t="s">
        <v>214</v>
      </c>
      <c r="D125" s="70" t="s">
        <v>83</v>
      </c>
      <c r="E125" s="71">
        <v>1</v>
      </c>
      <c r="F125" s="71">
        <f t="shared" si="13"/>
        <v>1</v>
      </c>
      <c r="G125" s="217"/>
      <c r="H125" s="217"/>
      <c r="I125" s="119">
        <v>30900</v>
      </c>
      <c r="J125" s="72">
        <f t="shared" si="14"/>
        <v>30900</v>
      </c>
      <c r="K125" s="83" t="s">
        <v>45</v>
      </c>
      <c r="L125" s="83" t="s">
        <v>45</v>
      </c>
      <c r="M125" s="83" t="s">
        <v>45</v>
      </c>
      <c r="N125" s="71">
        <v>30900</v>
      </c>
      <c r="O125" s="83"/>
      <c r="P125" s="83"/>
      <c r="Q125" s="100">
        <v>0</v>
      </c>
      <c r="R125" s="83">
        <v>0</v>
      </c>
      <c r="S125" s="127">
        <v>100</v>
      </c>
      <c r="T125" s="127">
        <v>0</v>
      </c>
      <c r="U125" s="89">
        <v>9.52</v>
      </c>
      <c r="V125" s="89">
        <v>9.48</v>
      </c>
      <c r="W125" s="128">
        <v>0</v>
      </c>
      <c r="X125" s="128">
        <v>0</v>
      </c>
      <c r="Y125" s="207"/>
      <c r="Z125" s="205"/>
    </row>
    <row r="126" spans="1:26" s="91" customFormat="1" outlineLevel="1" x14ac:dyDescent="0.3">
      <c r="A126" s="77" t="s">
        <v>346</v>
      </c>
      <c r="B126" s="217"/>
      <c r="C126" s="118" t="s">
        <v>215</v>
      </c>
      <c r="D126" s="70" t="s">
        <v>83</v>
      </c>
      <c r="E126" s="71">
        <v>1</v>
      </c>
      <c r="F126" s="71">
        <f t="shared" si="13"/>
        <v>1</v>
      </c>
      <c r="G126" s="217"/>
      <c r="H126" s="217"/>
      <c r="I126" s="119">
        <v>45800</v>
      </c>
      <c r="J126" s="72">
        <f t="shared" si="14"/>
        <v>45800</v>
      </c>
      <c r="K126" s="83" t="s">
        <v>45</v>
      </c>
      <c r="L126" s="83" t="s">
        <v>45</v>
      </c>
      <c r="M126" s="83" t="s">
        <v>45</v>
      </c>
      <c r="N126" s="71">
        <v>45800</v>
      </c>
      <c r="O126" s="83"/>
      <c r="P126" s="83"/>
      <c r="Q126" s="123">
        <v>0</v>
      </c>
      <c r="R126" s="83">
        <v>0</v>
      </c>
      <c r="S126" s="127">
        <v>100</v>
      </c>
      <c r="T126" s="127">
        <v>0</v>
      </c>
      <c r="U126" s="89">
        <v>9.52</v>
      </c>
      <c r="V126" s="89">
        <v>9.48</v>
      </c>
      <c r="W126" s="128">
        <v>0</v>
      </c>
      <c r="X126" s="128">
        <v>0</v>
      </c>
      <c r="Y126" s="207"/>
      <c r="Z126" s="205"/>
    </row>
    <row r="127" spans="1:26" s="91" customFormat="1" outlineLevel="1" x14ac:dyDescent="0.3">
      <c r="A127" s="77" t="s">
        <v>347</v>
      </c>
      <c r="B127" s="217"/>
      <c r="C127" s="118" t="s">
        <v>216</v>
      </c>
      <c r="D127" s="70" t="s">
        <v>83</v>
      </c>
      <c r="E127" s="71">
        <v>1</v>
      </c>
      <c r="F127" s="71">
        <v>1</v>
      </c>
      <c r="G127" s="217"/>
      <c r="H127" s="217"/>
      <c r="I127" s="119">
        <v>24100</v>
      </c>
      <c r="J127" s="72">
        <f>I127</f>
        <v>24100</v>
      </c>
      <c r="K127" s="83" t="s">
        <v>45</v>
      </c>
      <c r="L127" s="83" t="s">
        <v>45</v>
      </c>
      <c r="M127" s="83" t="s">
        <v>45</v>
      </c>
      <c r="N127" s="71">
        <v>24100</v>
      </c>
      <c r="O127" s="83"/>
      <c r="P127" s="83"/>
      <c r="Q127" s="124">
        <v>0</v>
      </c>
      <c r="R127" s="83">
        <v>0</v>
      </c>
      <c r="S127" s="127">
        <v>100</v>
      </c>
      <c r="T127" s="127">
        <v>0</v>
      </c>
      <c r="U127" s="103">
        <v>9.52</v>
      </c>
      <c r="V127" s="103">
        <v>9.48</v>
      </c>
      <c r="W127" s="128">
        <v>0</v>
      </c>
      <c r="X127" s="128">
        <v>0</v>
      </c>
      <c r="Y127" s="207"/>
      <c r="Z127" s="205"/>
    </row>
    <row r="128" spans="1:26" s="91" customFormat="1" outlineLevel="1" x14ac:dyDescent="0.3">
      <c r="A128" s="77" t="s">
        <v>348</v>
      </c>
      <c r="B128" s="217"/>
      <c r="C128" s="118" t="s">
        <v>217</v>
      </c>
      <c r="D128" s="70" t="s">
        <v>83</v>
      </c>
      <c r="E128" s="71">
        <v>1</v>
      </c>
      <c r="F128" s="71">
        <v>1</v>
      </c>
      <c r="G128" s="217"/>
      <c r="H128" s="217"/>
      <c r="I128" s="119">
        <v>24800</v>
      </c>
      <c r="J128" s="72">
        <f t="shared" ref="J128:J155" si="15">I128</f>
        <v>24800</v>
      </c>
      <c r="K128" s="83" t="s">
        <v>45</v>
      </c>
      <c r="L128" s="83" t="s">
        <v>45</v>
      </c>
      <c r="M128" s="83" t="s">
        <v>45</v>
      </c>
      <c r="N128" s="71">
        <v>24800</v>
      </c>
      <c r="O128" s="83"/>
      <c r="P128" s="83"/>
      <c r="Q128" s="124">
        <v>0</v>
      </c>
      <c r="R128" s="83">
        <v>0</v>
      </c>
      <c r="S128" s="127">
        <v>100</v>
      </c>
      <c r="T128" s="127">
        <v>0</v>
      </c>
      <c r="U128" s="103">
        <v>9.52</v>
      </c>
      <c r="V128" s="103">
        <v>9.48</v>
      </c>
      <c r="W128" s="128">
        <v>0</v>
      </c>
      <c r="X128" s="128">
        <v>0</v>
      </c>
      <c r="Y128" s="207"/>
      <c r="Z128" s="205"/>
    </row>
    <row r="129" spans="1:26" s="91" customFormat="1" outlineLevel="1" x14ac:dyDescent="0.3">
      <c r="A129" s="77" t="s">
        <v>349</v>
      </c>
      <c r="B129" s="217"/>
      <c r="C129" s="118" t="s">
        <v>218</v>
      </c>
      <c r="D129" s="70" t="s">
        <v>83</v>
      </c>
      <c r="E129" s="71">
        <v>1</v>
      </c>
      <c r="F129" s="71">
        <v>1</v>
      </c>
      <c r="G129" s="217"/>
      <c r="H129" s="217"/>
      <c r="I129" s="119">
        <v>20900</v>
      </c>
      <c r="J129" s="72">
        <f t="shared" si="15"/>
        <v>20900</v>
      </c>
      <c r="K129" s="83" t="s">
        <v>45</v>
      </c>
      <c r="L129" s="83" t="s">
        <v>45</v>
      </c>
      <c r="M129" s="83" t="s">
        <v>45</v>
      </c>
      <c r="N129" s="71">
        <v>20900</v>
      </c>
      <c r="O129" s="83"/>
      <c r="P129" s="83"/>
      <c r="Q129" s="124">
        <v>10</v>
      </c>
      <c r="R129" s="83">
        <v>0</v>
      </c>
      <c r="S129" s="127">
        <v>100</v>
      </c>
      <c r="T129" s="127">
        <v>0</v>
      </c>
      <c r="U129" s="103">
        <v>9.52</v>
      </c>
      <c r="V129" s="103">
        <v>9.48</v>
      </c>
      <c r="W129" s="128">
        <v>0</v>
      </c>
      <c r="X129" s="128">
        <v>0</v>
      </c>
      <c r="Y129" s="207"/>
      <c r="Z129" s="205"/>
    </row>
    <row r="130" spans="1:26" s="91" customFormat="1" outlineLevel="1" x14ac:dyDescent="0.3">
      <c r="A130" s="77" t="s">
        <v>350</v>
      </c>
      <c r="B130" s="217"/>
      <c r="C130" s="118" t="s">
        <v>219</v>
      </c>
      <c r="D130" s="70" t="s">
        <v>83</v>
      </c>
      <c r="E130" s="71">
        <v>1</v>
      </c>
      <c r="F130" s="71">
        <v>1</v>
      </c>
      <c r="G130" s="217"/>
      <c r="H130" s="217"/>
      <c r="I130" s="119">
        <v>30900</v>
      </c>
      <c r="J130" s="72">
        <f t="shared" si="15"/>
        <v>30900</v>
      </c>
      <c r="K130" s="83" t="s">
        <v>45</v>
      </c>
      <c r="L130" s="83" t="s">
        <v>45</v>
      </c>
      <c r="M130" s="83" t="s">
        <v>45</v>
      </c>
      <c r="N130" s="71">
        <v>30900</v>
      </c>
      <c r="O130" s="83"/>
      <c r="P130" s="83"/>
      <c r="Q130" s="124">
        <v>104</v>
      </c>
      <c r="R130" s="83">
        <v>0</v>
      </c>
      <c r="S130" s="127">
        <v>100</v>
      </c>
      <c r="T130" s="127">
        <v>0</v>
      </c>
      <c r="U130" s="103">
        <v>9.52</v>
      </c>
      <c r="V130" s="103">
        <v>9.48</v>
      </c>
      <c r="W130" s="128">
        <v>0</v>
      </c>
      <c r="X130" s="128">
        <v>0</v>
      </c>
      <c r="Y130" s="207"/>
      <c r="Z130" s="205"/>
    </row>
    <row r="131" spans="1:26" s="91" customFormat="1" outlineLevel="1" x14ac:dyDescent="0.3">
      <c r="A131" s="77" t="s">
        <v>351</v>
      </c>
      <c r="B131" s="217"/>
      <c r="C131" s="118" t="s">
        <v>220</v>
      </c>
      <c r="D131" s="70" t="s">
        <v>83</v>
      </c>
      <c r="E131" s="71">
        <v>1</v>
      </c>
      <c r="F131" s="71">
        <v>1</v>
      </c>
      <c r="G131" s="217"/>
      <c r="H131" s="217"/>
      <c r="I131" s="119">
        <v>26200</v>
      </c>
      <c r="J131" s="72">
        <f t="shared" si="15"/>
        <v>26200</v>
      </c>
      <c r="K131" s="83" t="s">
        <v>45</v>
      </c>
      <c r="L131" s="83" t="s">
        <v>45</v>
      </c>
      <c r="M131" s="83" t="s">
        <v>45</v>
      </c>
      <c r="N131" s="71">
        <v>26200</v>
      </c>
      <c r="O131" s="83"/>
      <c r="P131" s="83"/>
      <c r="Q131" s="124">
        <v>105</v>
      </c>
      <c r="R131" s="83">
        <v>0</v>
      </c>
      <c r="S131" s="127">
        <v>100</v>
      </c>
      <c r="T131" s="127">
        <v>0</v>
      </c>
      <c r="U131" s="103">
        <v>9.52</v>
      </c>
      <c r="V131" s="103">
        <v>9.48</v>
      </c>
      <c r="W131" s="128">
        <v>0</v>
      </c>
      <c r="X131" s="128">
        <v>0</v>
      </c>
      <c r="Y131" s="207"/>
      <c r="Z131" s="205"/>
    </row>
    <row r="132" spans="1:26" s="91" customFormat="1" outlineLevel="1" x14ac:dyDescent="0.3">
      <c r="A132" s="77" t="s">
        <v>352</v>
      </c>
      <c r="B132" s="217"/>
      <c r="C132" s="118" t="s">
        <v>221</v>
      </c>
      <c r="D132" s="70" t="s">
        <v>83</v>
      </c>
      <c r="E132" s="71">
        <v>1</v>
      </c>
      <c r="F132" s="71">
        <v>1</v>
      </c>
      <c r="G132" s="217"/>
      <c r="H132" s="217"/>
      <c r="I132" s="119">
        <v>25800</v>
      </c>
      <c r="J132" s="72">
        <f t="shared" si="15"/>
        <v>25800</v>
      </c>
      <c r="K132" s="83" t="s">
        <v>45</v>
      </c>
      <c r="L132" s="83" t="s">
        <v>45</v>
      </c>
      <c r="M132" s="83" t="s">
        <v>45</v>
      </c>
      <c r="N132" s="71">
        <v>25800</v>
      </c>
      <c r="O132" s="83"/>
      <c r="P132" s="83"/>
      <c r="Q132" s="124">
        <v>32</v>
      </c>
      <c r="R132" s="83">
        <v>0</v>
      </c>
      <c r="S132" s="127">
        <v>100</v>
      </c>
      <c r="T132" s="127">
        <v>0</v>
      </c>
      <c r="U132" s="103">
        <v>9.52</v>
      </c>
      <c r="V132" s="103">
        <v>9.48</v>
      </c>
      <c r="W132" s="128">
        <v>0</v>
      </c>
      <c r="X132" s="128">
        <v>0</v>
      </c>
      <c r="Y132" s="207"/>
      <c r="Z132" s="205"/>
    </row>
    <row r="133" spans="1:26" s="91" customFormat="1" outlineLevel="1" x14ac:dyDescent="0.3">
      <c r="A133" s="77" t="s">
        <v>353</v>
      </c>
      <c r="B133" s="217"/>
      <c r="C133" s="118" t="s">
        <v>222</v>
      </c>
      <c r="D133" s="70" t="s">
        <v>83</v>
      </c>
      <c r="E133" s="71">
        <v>1</v>
      </c>
      <c r="F133" s="71">
        <v>1</v>
      </c>
      <c r="G133" s="217"/>
      <c r="H133" s="217"/>
      <c r="I133" s="119">
        <v>24800</v>
      </c>
      <c r="J133" s="72">
        <f t="shared" si="15"/>
        <v>24800</v>
      </c>
      <c r="K133" s="83" t="s">
        <v>45</v>
      </c>
      <c r="L133" s="83" t="s">
        <v>45</v>
      </c>
      <c r="M133" s="83" t="s">
        <v>45</v>
      </c>
      <c r="N133" s="71">
        <v>24800</v>
      </c>
      <c r="O133" s="83"/>
      <c r="P133" s="83"/>
      <c r="Q133" s="124">
        <v>64</v>
      </c>
      <c r="R133" s="83">
        <v>0</v>
      </c>
      <c r="S133" s="127">
        <v>100</v>
      </c>
      <c r="T133" s="127">
        <v>0</v>
      </c>
      <c r="U133" s="103">
        <v>9.52</v>
      </c>
      <c r="V133" s="103">
        <v>9.48</v>
      </c>
      <c r="W133" s="128">
        <v>0</v>
      </c>
      <c r="X133" s="128">
        <v>0</v>
      </c>
      <c r="Y133" s="207"/>
      <c r="Z133" s="205"/>
    </row>
    <row r="134" spans="1:26" s="91" customFormat="1" outlineLevel="1" x14ac:dyDescent="0.3">
      <c r="A134" s="77" t="s">
        <v>354</v>
      </c>
      <c r="B134" s="217"/>
      <c r="C134" s="118" t="s">
        <v>223</v>
      </c>
      <c r="D134" s="70" t="s">
        <v>83</v>
      </c>
      <c r="E134" s="71">
        <v>1</v>
      </c>
      <c r="F134" s="71">
        <v>1</v>
      </c>
      <c r="G134" s="217"/>
      <c r="H134" s="217"/>
      <c r="I134" s="119">
        <v>22600</v>
      </c>
      <c r="J134" s="72">
        <f t="shared" si="15"/>
        <v>22600</v>
      </c>
      <c r="K134" s="83" t="s">
        <v>45</v>
      </c>
      <c r="L134" s="83" t="s">
        <v>45</v>
      </c>
      <c r="M134" s="83" t="s">
        <v>45</v>
      </c>
      <c r="N134" s="71">
        <v>22600</v>
      </c>
      <c r="O134" s="83"/>
      <c r="P134" s="83"/>
      <c r="Q134" s="124">
        <v>6</v>
      </c>
      <c r="R134" s="83">
        <v>0</v>
      </c>
      <c r="S134" s="127">
        <v>100</v>
      </c>
      <c r="T134" s="127">
        <v>0</v>
      </c>
      <c r="U134" s="103">
        <v>9.52</v>
      </c>
      <c r="V134" s="103">
        <v>9.48</v>
      </c>
      <c r="W134" s="128">
        <v>0</v>
      </c>
      <c r="X134" s="128">
        <v>0</v>
      </c>
      <c r="Y134" s="207"/>
      <c r="Z134" s="205"/>
    </row>
    <row r="135" spans="1:26" s="91" customFormat="1" outlineLevel="1" x14ac:dyDescent="0.3">
      <c r="A135" s="77" t="s">
        <v>355</v>
      </c>
      <c r="B135" s="217"/>
      <c r="C135" s="118" t="s">
        <v>224</v>
      </c>
      <c r="D135" s="70" t="s">
        <v>83</v>
      </c>
      <c r="E135" s="71">
        <v>1</v>
      </c>
      <c r="F135" s="71">
        <v>1</v>
      </c>
      <c r="G135" s="217"/>
      <c r="H135" s="217"/>
      <c r="I135" s="119">
        <v>28000</v>
      </c>
      <c r="J135" s="72">
        <f t="shared" si="15"/>
        <v>28000</v>
      </c>
      <c r="K135" s="83" t="s">
        <v>45</v>
      </c>
      <c r="L135" s="83" t="s">
        <v>45</v>
      </c>
      <c r="M135" s="83" t="s">
        <v>45</v>
      </c>
      <c r="N135" s="71">
        <v>28000</v>
      </c>
      <c r="O135" s="83"/>
      <c r="P135" s="83"/>
      <c r="Q135" s="124">
        <v>0</v>
      </c>
      <c r="R135" s="83">
        <v>0</v>
      </c>
      <c r="S135" s="127">
        <v>100</v>
      </c>
      <c r="T135" s="127">
        <v>0</v>
      </c>
      <c r="U135" s="103">
        <v>9.52</v>
      </c>
      <c r="V135" s="103">
        <v>9.48</v>
      </c>
      <c r="W135" s="128">
        <v>0</v>
      </c>
      <c r="X135" s="128">
        <v>0</v>
      </c>
      <c r="Y135" s="207"/>
      <c r="Z135" s="205"/>
    </row>
    <row r="136" spans="1:26" s="91" customFormat="1" outlineLevel="1" x14ac:dyDescent="0.3">
      <c r="A136" s="77" t="s">
        <v>356</v>
      </c>
      <c r="B136" s="217"/>
      <c r="C136" s="118" t="s">
        <v>225</v>
      </c>
      <c r="D136" s="70" t="s">
        <v>83</v>
      </c>
      <c r="E136" s="71">
        <v>1</v>
      </c>
      <c r="F136" s="71">
        <v>1</v>
      </c>
      <c r="G136" s="217"/>
      <c r="H136" s="217"/>
      <c r="I136" s="119">
        <v>23200</v>
      </c>
      <c r="J136" s="72">
        <f t="shared" si="15"/>
        <v>23200</v>
      </c>
      <c r="K136" s="83" t="s">
        <v>45</v>
      </c>
      <c r="L136" s="83" t="s">
        <v>45</v>
      </c>
      <c r="M136" s="83" t="s">
        <v>45</v>
      </c>
      <c r="N136" s="71">
        <v>23200</v>
      </c>
      <c r="O136" s="83"/>
      <c r="P136" s="83"/>
      <c r="Q136" s="124">
        <v>12</v>
      </c>
      <c r="R136" s="83">
        <v>0</v>
      </c>
      <c r="S136" s="127">
        <v>100</v>
      </c>
      <c r="T136" s="127">
        <v>0</v>
      </c>
      <c r="U136" s="103">
        <v>9.52</v>
      </c>
      <c r="V136" s="103">
        <v>9.48</v>
      </c>
      <c r="W136" s="128">
        <v>0</v>
      </c>
      <c r="X136" s="128">
        <v>0</v>
      </c>
      <c r="Y136" s="207"/>
      <c r="Z136" s="205"/>
    </row>
    <row r="137" spans="1:26" s="91" customFormat="1" outlineLevel="1" x14ac:dyDescent="0.3">
      <c r="A137" s="77" t="s">
        <v>357</v>
      </c>
      <c r="B137" s="217"/>
      <c r="C137" s="118" t="s">
        <v>226</v>
      </c>
      <c r="D137" s="70" t="s">
        <v>83</v>
      </c>
      <c r="E137" s="71">
        <v>1</v>
      </c>
      <c r="F137" s="71">
        <v>1</v>
      </c>
      <c r="G137" s="217"/>
      <c r="H137" s="217"/>
      <c r="I137" s="119">
        <v>26900</v>
      </c>
      <c r="J137" s="72">
        <f t="shared" si="15"/>
        <v>26900</v>
      </c>
      <c r="K137" s="83" t="s">
        <v>45</v>
      </c>
      <c r="L137" s="83" t="s">
        <v>45</v>
      </c>
      <c r="M137" s="83" t="s">
        <v>45</v>
      </c>
      <c r="N137" s="71">
        <v>26900</v>
      </c>
      <c r="O137" s="83"/>
      <c r="P137" s="83"/>
      <c r="Q137" s="124">
        <v>1</v>
      </c>
      <c r="R137" s="83">
        <v>0</v>
      </c>
      <c r="S137" s="127">
        <v>100</v>
      </c>
      <c r="T137" s="127">
        <v>0</v>
      </c>
      <c r="U137" s="103">
        <v>9.52</v>
      </c>
      <c r="V137" s="103">
        <v>9.48</v>
      </c>
      <c r="W137" s="128">
        <v>0</v>
      </c>
      <c r="X137" s="128">
        <v>0</v>
      </c>
      <c r="Y137" s="207"/>
      <c r="Z137" s="205"/>
    </row>
    <row r="138" spans="1:26" s="91" customFormat="1" outlineLevel="1" x14ac:dyDescent="0.3">
      <c r="A138" s="77" t="s">
        <v>358</v>
      </c>
      <c r="B138" s="217"/>
      <c r="C138" s="118" t="s">
        <v>227</v>
      </c>
      <c r="D138" s="70" t="s">
        <v>83</v>
      </c>
      <c r="E138" s="71">
        <v>1</v>
      </c>
      <c r="F138" s="71">
        <v>1</v>
      </c>
      <c r="G138" s="217"/>
      <c r="H138" s="217"/>
      <c r="I138" s="119">
        <v>25200</v>
      </c>
      <c r="J138" s="72">
        <f t="shared" si="15"/>
        <v>25200</v>
      </c>
      <c r="K138" s="83" t="s">
        <v>45</v>
      </c>
      <c r="L138" s="83" t="s">
        <v>45</v>
      </c>
      <c r="M138" s="83" t="s">
        <v>45</v>
      </c>
      <c r="N138" s="71">
        <v>25200</v>
      </c>
      <c r="O138" s="83"/>
      <c r="P138" s="83"/>
      <c r="Q138" s="124">
        <v>0</v>
      </c>
      <c r="R138" s="83">
        <v>0</v>
      </c>
      <c r="S138" s="127">
        <v>100</v>
      </c>
      <c r="T138" s="127">
        <v>0</v>
      </c>
      <c r="U138" s="103">
        <v>9.52</v>
      </c>
      <c r="V138" s="103">
        <v>9.48</v>
      </c>
      <c r="W138" s="128">
        <v>0</v>
      </c>
      <c r="X138" s="128">
        <v>0</v>
      </c>
      <c r="Y138" s="207"/>
      <c r="Z138" s="205"/>
    </row>
    <row r="139" spans="1:26" s="91" customFormat="1" outlineLevel="1" x14ac:dyDescent="0.3">
      <c r="A139" s="77" t="s">
        <v>359</v>
      </c>
      <c r="B139" s="217"/>
      <c r="C139" s="118" t="s">
        <v>228</v>
      </c>
      <c r="D139" s="70" t="s">
        <v>83</v>
      </c>
      <c r="E139" s="71">
        <v>1</v>
      </c>
      <c r="F139" s="71">
        <v>1</v>
      </c>
      <c r="G139" s="217"/>
      <c r="H139" s="217"/>
      <c r="I139" s="119">
        <v>24100</v>
      </c>
      <c r="J139" s="72">
        <f t="shared" si="15"/>
        <v>24100</v>
      </c>
      <c r="K139" s="83" t="s">
        <v>45</v>
      </c>
      <c r="L139" s="83" t="s">
        <v>45</v>
      </c>
      <c r="M139" s="83" t="s">
        <v>45</v>
      </c>
      <c r="N139" s="71">
        <v>24100</v>
      </c>
      <c r="O139" s="83"/>
      <c r="P139" s="83"/>
      <c r="Q139" s="124">
        <v>0</v>
      </c>
      <c r="R139" s="83">
        <v>0</v>
      </c>
      <c r="S139" s="127">
        <v>100</v>
      </c>
      <c r="T139" s="127">
        <v>0</v>
      </c>
      <c r="U139" s="103">
        <v>9.52</v>
      </c>
      <c r="V139" s="103">
        <v>9.48</v>
      </c>
      <c r="W139" s="128">
        <v>0</v>
      </c>
      <c r="X139" s="128">
        <v>0</v>
      </c>
      <c r="Y139" s="207"/>
      <c r="Z139" s="205"/>
    </row>
    <row r="140" spans="1:26" s="91" customFormat="1" outlineLevel="1" x14ac:dyDescent="0.3">
      <c r="A140" s="77" t="s">
        <v>360</v>
      </c>
      <c r="B140" s="217"/>
      <c r="C140" s="118" t="s">
        <v>229</v>
      </c>
      <c r="D140" s="70" t="s">
        <v>83</v>
      </c>
      <c r="E140" s="71">
        <v>1</v>
      </c>
      <c r="F140" s="71">
        <v>1</v>
      </c>
      <c r="G140" s="217"/>
      <c r="H140" s="217"/>
      <c r="I140" s="119">
        <v>25700</v>
      </c>
      <c r="J140" s="72">
        <f t="shared" si="15"/>
        <v>25700</v>
      </c>
      <c r="K140" s="83" t="s">
        <v>45</v>
      </c>
      <c r="L140" s="83" t="s">
        <v>45</v>
      </c>
      <c r="M140" s="83" t="s">
        <v>45</v>
      </c>
      <c r="N140" s="71">
        <v>25700</v>
      </c>
      <c r="O140" s="83"/>
      <c r="P140" s="83"/>
      <c r="Q140" s="124">
        <v>94.5</v>
      </c>
      <c r="R140" s="83">
        <v>0</v>
      </c>
      <c r="S140" s="127">
        <v>100</v>
      </c>
      <c r="T140" s="127">
        <v>0</v>
      </c>
      <c r="U140" s="103">
        <v>9.52</v>
      </c>
      <c r="V140" s="103">
        <v>9.48</v>
      </c>
      <c r="W140" s="128">
        <v>0</v>
      </c>
      <c r="X140" s="128">
        <v>0</v>
      </c>
      <c r="Y140" s="207"/>
      <c r="Z140" s="205"/>
    </row>
    <row r="141" spans="1:26" s="91" customFormat="1" x14ac:dyDescent="0.3">
      <c r="A141" s="75" t="s">
        <v>361</v>
      </c>
      <c r="B141" s="217"/>
      <c r="C141" s="120" t="s">
        <v>230</v>
      </c>
      <c r="D141" s="63" t="s">
        <v>83</v>
      </c>
      <c r="E141" s="67">
        <f>SUM(E142:E155)</f>
        <v>14</v>
      </c>
      <c r="F141" s="67">
        <f>SUM(F142:F155)</f>
        <v>14</v>
      </c>
      <c r="G141" s="217"/>
      <c r="H141" s="217"/>
      <c r="I141" s="80">
        <f>SUM(I142:I155)</f>
        <v>1013100</v>
      </c>
      <c r="J141" s="80">
        <f>SUM(J142:J155)</f>
        <v>1013100</v>
      </c>
      <c r="K141" s="83" t="s">
        <v>45</v>
      </c>
      <c r="L141" s="83" t="s">
        <v>45</v>
      </c>
      <c r="M141" s="83" t="s">
        <v>45</v>
      </c>
      <c r="N141" s="67">
        <v>1013100</v>
      </c>
      <c r="O141" s="83"/>
      <c r="P141" s="83"/>
      <c r="Q141" s="83">
        <f>SUM(Q142:Q155)</f>
        <v>5848.4400000000005</v>
      </c>
      <c r="R141" s="103"/>
      <c r="S141" s="103"/>
      <c r="T141" s="103"/>
      <c r="U141" s="103"/>
      <c r="V141" s="103"/>
      <c r="W141" s="128">
        <v>0</v>
      </c>
      <c r="X141" s="128">
        <v>0</v>
      </c>
      <c r="Y141" s="207"/>
      <c r="Z141" s="205"/>
    </row>
    <row r="142" spans="1:26" s="91" customFormat="1" x14ac:dyDescent="0.3">
      <c r="A142" s="77" t="s">
        <v>362</v>
      </c>
      <c r="B142" s="217"/>
      <c r="C142" s="118" t="s">
        <v>231</v>
      </c>
      <c r="D142" s="70" t="s">
        <v>83</v>
      </c>
      <c r="E142" s="71">
        <v>1</v>
      </c>
      <c r="F142" s="71">
        <v>1</v>
      </c>
      <c r="G142" s="217"/>
      <c r="H142" s="217"/>
      <c r="I142" s="119">
        <v>61500</v>
      </c>
      <c r="J142" s="72">
        <f t="shared" si="15"/>
        <v>61500</v>
      </c>
      <c r="K142" s="83" t="s">
        <v>45</v>
      </c>
      <c r="L142" s="83" t="s">
        <v>45</v>
      </c>
      <c r="M142" s="83" t="s">
        <v>45</v>
      </c>
      <c r="N142" s="71">
        <v>61500</v>
      </c>
      <c r="O142" s="83"/>
      <c r="P142" s="83"/>
      <c r="Q142" s="100">
        <v>367.65</v>
      </c>
      <c r="R142" s="83">
        <v>0</v>
      </c>
      <c r="S142" s="127">
        <v>100</v>
      </c>
      <c r="T142" s="89">
        <v>89</v>
      </c>
      <c r="U142" s="83" t="s">
        <v>45</v>
      </c>
      <c r="V142" s="83" t="s">
        <v>45</v>
      </c>
      <c r="W142" s="128">
        <v>0</v>
      </c>
      <c r="X142" s="128">
        <v>0</v>
      </c>
      <c r="Y142" s="207"/>
      <c r="Z142" s="205"/>
    </row>
    <row r="143" spans="1:26" s="91" customFormat="1" x14ac:dyDescent="0.3">
      <c r="A143" s="77" t="s">
        <v>363</v>
      </c>
      <c r="B143" s="217"/>
      <c r="C143" s="118" t="s">
        <v>232</v>
      </c>
      <c r="D143" s="70" t="s">
        <v>83</v>
      </c>
      <c r="E143" s="71">
        <v>1</v>
      </c>
      <c r="F143" s="71">
        <v>1</v>
      </c>
      <c r="G143" s="217"/>
      <c r="H143" s="217"/>
      <c r="I143" s="119">
        <v>51600</v>
      </c>
      <c r="J143" s="72">
        <f t="shared" si="15"/>
        <v>51600</v>
      </c>
      <c r="K143" s="83" t="s">
        <v>45</v>
      </c>
      <c r="L143" s="83" t="s">
        <v>45</v>
      </c>
      <c r="M143" s="83" t="s">
        <v>45</v>
      </c>
      <c r="N143" s="71">
        <v>51600</v>
      </c>
      <c r="O143" s="83"/>
      <c r="P143" s="83"/>
      <c r="Q143" s="100">
        <v>618.75000000000011</v>
      </c>
      <c r="R143" s="83">
        <v>0</v>
      </c>
      <c r="S143" s="127">
        <v>100</v>
      </c>
      <c r="T143" s="89">
        <v>90</v>
      </c>
      <c r="U143" s="83" t="s">
        <v>45</v>
      </c>
      <c r="V143" s="83" t="s">
        <v>45</v>
      </c>
      <c r="W143" s="128">
        <v>0</v>
      </c>
      <c r="X143" s="128">
        <v>0</v>
      </c>
      <c r="Y143" s="207"/>
      <c r="Z143" s="205"/>
    </row>
    <row r="144" spans="1:26" s="91" customFormat="1" x14ac:dyDescent="0.3">
      <c r="A144" s="77" t="s">
        <v>364</v>
      </c>
      <c r="B144" s="217"/>
      <c r="C144" s="118" t="s">
        <v>233</v>
      </c>
      <c r="D144" s="70" t="s">
        <v>83</v>
      </c>
      <c r="E144" s="71">
        <v>1</v>
      </c>
      <c r="F144" s="71">
        <v>1</v>
      </c>
      <c r="G144" s="217"/>
      <c r="H144" s="217"/>
      <c r="I144" s="119">
        <v>60500</v>
      </c>
      <c r="J144" s="72">
        <f t="shared" si="15"/>
        <v>60500</v>
      </c>
      <c r="K144" s="83" t="s">
        <v>45</v>
      </c>
      <c r="L144" s="83" t="s">
        <v>45</v>
      </c>
      <c r="M144" s="83" t="s">
        <v>45</v>
      </c>
      <c r="N144" s="71">
        <v>60500</v>
      </c>
      <c r="O144" s="83"/>
      <c r="P144" s="83"/>
      <c r="Q144" s="100">
        <v>267.25000000000006</v>
      </c>
      <c r="R144" s="83">
        <v>0</v>
      </c>
      <c r="S144" s="127">
        <v>100</v>
      </c>
      <c r="T144" s="89">
        <v>92</v>
      </c>
      <c r="U144" s="83" t="s">
        <v>45</v>
      </c>
      <c r="V144" s="83" t="s">
        <v>45</v>
      </c>
      <c r="W144" s="128">
        <v>0</v>
      </c>
      <c r="X144" s="128">
        <v>0</v>
      </c>
      <c r="Y144" s="207"/>
      <c r="Z144" s="205"/>
    </row>
    <row r="145" spans="1:26" s="91" customFormat="1" x14ac:dyDescent="0.3">
      <c r="A145" s="77" t="s">
        <v>365</v>
      </c>
      <c r="B145" s="217"/>
      <c r="C145" s="118" t="s">
        <v>234</v>
      </c>
      <c r="D145" s="70" t="s">
        <v>83</v>
      </c>
      <c r="E145" s="71">
        <v>1</v>
      </c>
      <c r="F145" s="71">
        <v>1</v>
      </c>
      <c r="G145" s="217"/>
      <c r="H145" s="217"/>
      <c r="I145" s="119">
        <v>60500</v>
      </c>
      <c r="J145" s="72">
        <f t="shared" si="15"/>
        <v>60500</v>
      </c>
      <c r="K145" s="83" t="s">
        <v>45</v>
      </c>
      <c r="L145" s="83" t="s">
        <v>45</v>
      </c>
      <c r="M145" s="83" t="s">
        <v>45</v>
      </c>
      <c r="N145" s="71">
        <v>60500</v>
      </c>
      <c r="O145" s="83"/>
      <c r="P145" s="83"/>
      <c r="Q145" s="100">
        <v>351.15</v>
      </c>
      <c r="R145" s="83">
        <v>0</v>
      </c>
      <c r="S145" s="127">
        <v>100</v>
      </c>
      <c r="T145" s="89">
        <v>94</v>
      </c>
      <c r="U145" s="83" t="s">
        <v>45</v>
      </c>
      <c r="V145" s="83" t="s">
        <v>45</v>
      </c>
      <c r="W145" s="128">
        <v>0</v>
      </c>
      <c r="X145" s="128">
        <v>0</v>
      </c>
      <c r="Y145" s="207"/>
      <c r="Z145" s="205"/>
    </row>
    <row r="146" spans="1:26" s="91" customFormat="1" x14ac:dyDescent="0.3">
      <c r="A146" s="77" t="s">
        <v>366</v>
      </c>
      <c r="B146" s="217"/>
      <c r="C146" s="118" t="s">
        <v>235</v>
      </c>
      <c r="D146" s="70" t="s">
        <v>83</v>
      </c>
      <c r="E146" s="71">
        <v>1</v>
      </c>
      <c r="F146" s="71">
        <v>1</v>
      </c>
      <c r="G146" s="217"/>
      <c r="H146" s="217"/>
      <c r="I146" s="119">
        <v>60700</v>
      </c>
      <c r="J146" s="72">
        <f t="shared" si="15"/>
        <v>60700</v>
      </c>
      <c r="K146" s="83" t="s">
        <v>45</v>
      </c>
      <c r="L146" s="83" t="s">
        <v>45</v>
      </c>
      <c r="M146" s="83" t="s">
        <v>45</v>
      </c>
      <c r="N146" s="71">
        <v>60700</v>
      </c>
      <c r="O146" s="83"/>
      <c r="P146" s="83"/>
      <c r="Q146" s="100">
        <v>728.56</v>
      </c>
      <c r="R146" s="83">
        <v>0</v>
      </c>
      <c r="S146" s="127">
        <v>100</v>
      </c>
      <c r="T146" s="89">
        <v>91</v>
      </c>
      <c r="U146" s="83" t="s">
        <v>45</v>
      </c>
      <c r="V146" s="83" t="s">
        <v>45</v>
      </c>
      <c r="W146" s="128">
        <v>0</v>
      </c>
      <c r="X146" s="128">
        <v>0</v>
      </c>
      <c r="Y146" s="207"/>
      <c r="Z146" s="205"/>
    </row>
    <row r="147" spans="1:26" s="91" customFormat="1" x14ac:dyDescent="0.3">
      <c r="A147" s="77" t="s">
        <v>367</v>
      </c>
      <c r="B147" s="217"/>
      <c r="C147" s="118" t="s">
        <v>236</v>
      </c>
      <c r="D147" s="70" t="s">
        <v>83</v>
      </c>
      <c r="E147" s="71">
        <v>1</v>
      </c>
      <c r="F147" s="71">
        <v>1</v>
      </c>
      <c r="G147" s="217"/>
      <c r="H147" s="217"/>
      <c r="I147" s="119">
        <v>69500</v>
      </c>
      <c r="J147" s="72">
        <f t="shared" si="15"/>
        <v>69500</v>
      </c>
      <c r="K147" s="83" t="s">
        <v>45</v>
      </c>
      <c r="L147" s="83" t="s">
        <v>45</v>
      </c>
      <c r="M147" s="83" t="s">
        <v>45</v>
      </c>
      <c r="N147" s="71">
        <v>69500</v>
      </c>
      <c r="O147" s="83"/>
      <c r="P147" s="83"/>
      <c r="Q147" s="100">
        <v>336.78999999999996</v>
      </c>
      <c r="R147" s="83">
        <v>0</v>
      </c>
      <c r="S147" s="127">
        <v>100</v>
      </c>
      <c r="T147" s="89">
        <v>85</v>
      </c>
      <c r="U147" s="83" t="s">
        <v>45</v>
      </c>
      <c r="V147" s="83" t="s">
        <v>45</v>
      </c>
      <c r="W147" s="128">
        <v>0</v>
      </c>
      <c r="X147" s="128">
        <v>0</v>
      </c>
      <c r="Y147" s="207"/>
      <c r="Z147" s="205"/>
    </row>
    <row r="148" spans="1:26" s="91" customFormat="1" x14ac:dyDescent="0.3">
      <c r="A148" s="77" t="s">
        <v>368</v>
      </c>
      <c r="B148" s="217"/>
      <c r="C148" s="118" t="s">
        <v>237</v>
      </c>
      <c r="D148" s="70" t="s">
        <v>83</v>
      </c>
      <c r="E148" s="71">
        <v>1</v>
      </c>
      <c r="F148" s="71">
        <v>1</v>
      </c>
      <c r="G148" s="217"/>
      <c r="H148" s="217"/>
      <c r="I148" s="119">
        <v>69900</v>
      </c>
      <c r="J148" s="72">
        <f t="shared" si="15"/>
        <v>69900</v>
      </c>
      <c r="K148" s="83" t="s">
        <v>45</v>
      </c>
      <c r="L148" s="83" t="s">
        <v>45</v>
      </c>
      <c r="M148" s="83" t="s">
        <v>45</v>
      </c>
      <c r="N148" s="71">
        <v>69900</v>
      </c>
      <c r="O148" s="83"/>
      <c r="P148" s="83"/>
      <c r="Q148" s="100">
        <v>508.29</v>
      </c>
      <c r="R148" s="83">
        <v>0</v>
      </c>
      <c r="S148" s="127">
        <v>100</v>
      </c>
      <c r="T148" s="89">
        <v>91</v>
      </c>
      <c r="U148" s="83" t="s">
        <v>45</v>
      </c>
      <c r="V148" s="83" t="s">
        <v>45</v>
      </c>
      <c r="W148" s="128">
        <v>0</v>
      </c>
      <c r="X148" s="128">
        <v>0</v>
      </c>
      <c r="Y148" s="207"/>
      <c r="Z148" s="205"/>
    </row>
    <row r="149" spans="1:26" s="91" customFormat="1" x14ac:dyDescent="0.3">
      <c r="A149" s="77" t="s">
        <v>369</v>
      </c>
      <c r="B149" s="217"/>
      <c r="C149" s="118" t="s">
        <v>238</v>
      </c>
      <c r="D149" s="70" t="s">
        <v>83</v>
      </c>
      <c r="E149" s="71">
        <v>1</v>
      </c>
      <c r="F149" s="71">
        <v>1</v>
      </c>
      <c r="G149" s="217"/>
      <c r="H149" s="217"/>
      <c r="I149" s="119">
        <v>51300</v>
      </c>
      <c r="J149" s="72">
        <f t="shared" si="15"/>
        <v>51300</v>
      </c>
      <c r="K149" s="83" t="s">
        <v>45</v>
      </c>
      <c r="L149" s="83" t="s">
        <v>45</v>
      </c>
      <c r="M149" s="83" t="s">
        <v>45</v>
      </c>
      <c r="N149" s="71">
        <v>51300</v>
      </c>
      <c r="O149" s="83"/>
      <c r="P149" s="83"/>
      <c r="Q149" s="100">
        <v>733.50000000000011</v>
      </c>
      <c r="R149" s="83">
        <v>0</v>
      </c>
      <c r="S149" s="127">
        <v>100</v>
      </c>
      <c r="T149" s="89">
        <v>86</v>
      </c>
      <c r="U149" s="83" t="s">
        <v>45</v>
      </c>
      <c r="V149" s="83" t="s">
        <v>45</v>
      </c>
      <c r="W149" s="83">
        <v>1</v>
      </c>
      <c r="X149" s="83">
        <v>0</v>
      </c>
      <c r="Y149" s="207"/>
      <c r="Z149" s="205"/>
    </row>
    <row r="150" spans="1:26" s="91" customFormat="1" x14ac:dyDescent="0.3">
      <c r="A150" s="77" t="s">
        <v>370</v>
      </c>
      <c r="B150" s="217"/>
      <c r="C150" s="118" t="s">
        <v>239</v>
      </c>
      <c r="D150" s="70" t="s">
        <v>83</v>
      </c>
      <c r="E150" s="71">
        <v>1</v>
      </c>
      <c r="F150" s="71">
        <v>1</v>
      </c>
      <c r="G150" s="217"/>
      <c r="H150" s="217"/>
      <c r="I150" s="119">
        <v>51200</v>
      </c>
      <c r="J150" s="72">
        <f t="shared" si="15"/>
        <v>51200</v>
      </c>
      <c r="K150" s="83" t="s">
        <v>45</v>
      </c>
      <c r="L150" s="83" t="s">
        <v>45</v>
      </c>
      <c r="M150" s="83" t="s">
        <v>45</v>
      </c>
      <c r="N150" s="71">
        <v>51200</v>
      </c>
      <c r="O150" s="83"/>
      <c r="P150" s="83"/>
      <c r="Q150" s="100">
        <v>73</v>
      </c>
      <c r="R150" s="83">
        <v>0</v>
      </c>
      <c r="S150" s="127">
        <v>100</v>
      </c>
      <c r="T150" s="89">
        <v>89.7</v>
      </c>
      <c r="U150" s="83" t="s">
        <v>45</v>
      </c>
      <c r="V150" s="83" t="s">
        <v>45</v>
      </c>
      <c r="W150" s="128">
        <v>0</v>
      </c>
      <c r="X150" s="128">
        <v>0</v>
      </c>
      <c r="Y150" s="207"/>
      <c r="Z150" s="205"/>
    </row>
    <row r="151" spans="1:26" s="91" customFormat="1" x14ac:dyDescent="0.3">
      <c r="A151" s="77" t="s">
        <v>371</v>
      </c>
      <c r="B151" s="217"/>
      <c r="C151" s="118" t="s">
        <v>240</v>
      </c>
      <c r="D151" s="70" t="s">
        <v>83</v>
      </c>
      <c r="E151" s="71">
        <v>1</v>
      </c>
      <c r="F151" s="71">
        <v>1</v>
      </c>
      <c r="G151" s="217"/>
      <c r="H151" s="217"/>
      <c r="I151" s="119">
        <v>68600</v>
      </c>
      <c r="J151" s="72">
        <f t="shared" si="15"/>
        <v>68600</v>
      </c>
      <c r="K151" s="83" t="s">
        <v>45</v>
      </c>
      <c r="L151" s="83" t="s">
        <v>45</v>
      </c>
      <c r="M151" s="83" t="s">
        <v>45</v>
      </c>
      <c r="N151" s="71">
        <v>68600</v>
      </c>
      <c r="O151" s="83"/>
      <c r="P151" s="83"/>
      <c r="Q151" s="100">
        <v>368</v>
      </c>
      <c r="R151" s="83">
        <v>0</v>
      </c>
      <c r="S151" s="127">
        <v>100</v>
      </c>
      <c r="T151" s="89">
        <v>88</v>
      </c>
      <c r="U151" s="83" t="s">
        <v>45</v>
      </c>
      <c r="V151" s="83" t="s">
        <v>45</v>
      </c>
      <c r="W151" s="128">
        <v>0</v>
      </c>
      <c r="X151" s="128">
        <v>0</v>
      </c>
      <c r="Y151" s="207"/>
      <c r="Z151" s="205"/>
    </row>
    <row r="152" spans="1:26" s="91" customFormat="1" x14ac:dyDescent="0.3">
      <c r="A152" s="77" t="s">
        <v>372</v>
      </c>
      <c r="B152" s="217"/>
      <c r="C152" s="118" t="s">
        <v>241</v>
      </c>
      <c r="D152" s="70" t="s">
        <v>83</v>
      </c>
      <c r="E152" s="71">
        <v>1</v>
      </c>
      <c r="F152" s="71">
        <v>1</v>
      </c>
      <c r="G152" s="217"/>
      <c r="H152" s="217"/>
      <c r="I152" s="119">
        <v>135900</v>
      </c>
      <c r="J152" s="72">
        <f t="shared" si="15"/>
        <v>135900</v>
      </c>
      <c r="K152" s="83" t="s">
        <v>45</v>
      </c>
      <c r="L152" s="83" t="s">
        <v>45</v>
      </c>
      <c r="M152" s="83" t="s">
        <v>45</v>
      </c>
      <c r="N152" s="71">
        <v>135900</v>
      </c>
      <c r="O152" s="83"/>
      <c r="P152" s="83"/>
      <c r="Q152" s="100">
        <v>51.5</v>
      </c>
      <c r="R152" s="83">
        <v>0</v>
      </c>
      <c r="S152" s="127">
        <v>100</v>
      </c>
      <c r="T152" s="89">
        <v>91</v>
      </c>
      <c r="U152" s="83" t="s">
        <v>45</v>
      </c>
      <c r="V152" s="83" t="s">
        <v>45</v>
      </c>
      <c r="W152" s="128">
        <v>0</v>
      </c>
      <c r="X152" s="128">
        <v>0</v>
      </c>
      <c r="Y152" s="207"/>
      <c r="Z152" s="205"/>
    </row>
    <row r="153" spans="1:26" s="91" customFormat="1" x14ac:dyDescent="0.3">
      <c r="A153" s="77" t="s">
        <v>373</v>
      </c>
      <c r="B153" s="217"/>
      <c r="C153" s="118" t="s">
        <v>242</v>
      </c>
      <c r="D153" s="70" t="s">
        <v>83</v>
      </c>
      <c r="E153" s="71">
        <v>1</v>
      </c>
      <c r="F153" s="71">
        <v>1</v>
      </c>
      <c r="G153" s="217"/>
      <c r="H153" s="217"/>
      <c r="I153" s="119">
        <v>51200</v>
      </c>
      <c r="J153" s="72">
        <f t="shared" si="15"/>
        <v>51200</v>
      </c>
      <c r="K153" s="83" t="s">
        <v>45</v>
      </c>
      <c r="L153" s="83" t="s">
        <v>45</v>
      </c>
      <c r="M153" s="83" t="s">
        <v>45</v>
      </c>
      <c r="N153" s="71">
        <v>51200</v>
      </c>
      <c r="O153" s="83"/>
      <c r="P153" s="83"/>
      <c r="Q153" s="100">
        <v>302.5</v>
      </c>
      <c r="R153" s="83">
        <v>0</v>
      </c>
      <c r="S153" s="127">
        <v>100</v>
      </c>
      <c r="T153" s="89">
        <v>91</v>
      </c>
      <c r="U153" s="83" t="s">
        <v>45</v>
      </c>
      <c r="V153" s="83" t="s">
        <v>45</v>
      </c>
      <c r="W153" s="128">
        <v>0</v>
      </c>
      <c r="X153" s="128">
        <v>0</v>
      </c>
      <c r="Y153" s="207"/>
      <c r="Z153" s="205"/>
    </row>
    <row r="154" spans="1:26" s="91" customFormat="1" x14ac:dyDescent="0.3">
      <c r="A154" s="77" t="s">
        <v>374</v>
      </c>
      <c r="B154" s="217"/>
      <c r="C154" s="118" t="s">
        <v>243</v>
      </c>
      <c r="D154" s="70" t="s">
        <v>83</v>
      </c>
      <c r="E154" s="71">
        <v>1</v>
      </c>
      <c r="F154" s="71">
        <v>1</v>
      </c>
      <c r="G154" s="217"/>
      <c r="H154" s="217"/>
      <c r="I154" s="119">
        <v>83100</v>
      </c>
      <c r="J154" s="72">
        <f t="shared" si="15"/>
        <v>83100</v>
      </c>
      <c r="K154" s="83" t="s">
        <v>45</v>
      </c>
      <c r="L154" s="83" t="s">
        <v>45</v>
      </c>
      <c r="M154" s="83" t="s">
        <v>45</v>
      </c>
      <c r="N154" s="71">
        <v>83100</v>
      </c>
      <c r="O154" s="83"/>
      <c r="P154" s="83"/>
      <c r="Q154" s="100">
        <v>292.5</v>
      </c>
      <c r="R154" s="83">
        <v>0</v>
      </c>
      <c r="S154" s="127">
        <v>100</v>
      </c>
      <c r="T154" s="89">
        <v>91</v>
      </c>
      <c r="U154" s="83" t="s">
        <v>45</v>
      </c>
      <c r="V154" s="83" t="s">
        <v>45</v>
      </c>
      <c r="W154" s="128">
        <v>0</v>
      </c>
      <c r="X154" s="128">
        <v>0</v>
      </c>
      <c r="Y154" s="207"/>
      <c r="Z154" s="205"/>
    </row>
    <row r="155" spans="1:26" s="91" customFormat="1" x14ac:dyDescent="0.3">
      <c r="A155" s="77" t="s">
        <v>375</v>
      </c>
      <c r="B155" s="217"/>
      <c r="C155" s="118" t="s">
        <v>244</v>
      </c>
      <c r="D155" s="70" t="s">
        <v>83</v>
      </c>
      <c r="E155" s="71">
        <v>1</v>
      </c>
      <c r="F155" s="71">
        <v>1</v>
      </c>
      <c r="G155" s="217"/>
      <c r="H155" s="217"/>
      <c r="I155" s="119">
        <v>137600</v>
      </c>
      <c r="J155" s="72">
        <f t="shared" si="15"/>
        <v>137600</v>
      </c>
      <c r="K155" s="83" t="s">
        <v>45</v>
      </c>
      <c r="L155" s="83" t="s">
        <v>45</v>
      </c>
      <c r="M155" s="83" t="s">
        <v>45</v>
      </c>
      <c r="N155" s="71">
        <v>137600</v>
      </c>
      <c r="O155" s="83"/>
      <c r="P155" s="83"/>
      <c r="Q155" s="100">
        <v>849</v>
      </c>
      <c r="R155" s="83">
        <v>0</v>
      </c>
      <c r="S155" s="127">
        <v>100</v>
      </c>
      <c r="T155" s="89">
        <v>92.1</v>
      </c>
      <c r="U155" s="83" t="s">
        <v>45</v>
      </c>
      <c r="V155" s="83" t="s">
        <v>45</v>
      </c>
      <c r="W155" s="128">
        <v>0</v>
      </c>
      <c r="X155" s="128">
        <v>0</v>
      </c>
      <c r="Y155" s="207"/>
      <c r="Z155" s="205"/>
    </row>
    <row r="156" spans="1:26" s="91" customFormat="1" x14ac:dyDescent="0.3">
      <c r="A156" s="75" t="s">
        <v>376</v>
      </c>
      <c r="B156" s="217"/>
      <c r="C156" s="120" t="s">
        <v>245</v>
      </c>
      <c r="D156" s="70" t="s">
        <v>83</v>
      </c>
      <c r="E156" s="90">
        <v>1</v>
      </c>
      <c r="F156" s="67">
        <v>1</v>
      </c>
      <c r="G156" s="217"/>
      <c r="H156" s="217"/>
      <c r="I156" s="121">
        <v>56825</v>
      </c>
      <c r="J156" s="121">
        <v>56825</v>
      </c>
      <c r="K156" s="83" t="s">
        <v>45</v>
      </c>
      <c r="L156" s="83" t="s">
        <v>45</v>
      </c>
      <c r="M156" s="83" t="s">
        <v>45</v>
      </c>
      <c r="N156" s="67">
        <v>56825</v>
      </c>
      <c r="O156" s="83"/>
      <c r="P156" s="83"/>
      <c r="Q156" s="67">
        <v>13050.37</v>
      </c>
      <c r="R156" s="83">
        <v>0</v>
      </c>
      <c r="S156" s="127">
        <v>100</v>
      </c>
      <c r="T156" s="89">
        <v>96.8</v>
      </c>
      <c r="U156" s="83" t="s">
        <v>45</v>
      </c>
      <c r="V156" s="83" t="s">
        <v>45</v>
      </c>
      <c r="W156" s="128">
        <v>0</v>
      </c>
      <c r="X156" s="128">
        <v>0</v>
      </c>
      <c r="Y156" s="207"/>
      <c r="Z156" s="205"/>
    </row>
    <row r="157" spans="1:26" s="91" customFormat="1" x14ac:dyDescent="0.3">
      <c r="A157" s="75" t="s">
        <v>123</v>
      </c>
      <c r="B157" s="217"/>
      <c r="C157" s="88" t="s">
        <v>111</v>
      </c>
      <c r="D157" s="70" t="s">
        <v>21</v>
      </c>
      <c r="E157" s="67">
        <f>E158+E160</f>
        <v>42</v>
      </c>
      <c r="F157" s="67">
        <f>F158+F160</f>
        <v>42</v>
      </c>
      <c r="G157" s="217"/>
      <c r="H157" s="217"/>
      <c r="I157" s="80">
        <f>I158+I160</f>
        <v>161918.989</v>
      </c>
      <c r="J157" s="80">
        <f>J158+J160</f>
        <v>161918.989</v>
      </c>
      <c r="K157" s="83" t="s">
        <v>45</v>
      </c>
      <c r="L157" s="83" t="s">
        <v>45</v>
      </c>
      <c r="M157" s="83" t="s">
        <v>45</v>
      </c>
      <c r="N157" s="104">
        <v>161918.989</v>
      </c>
      <c r="O157" s="83"/>
      <c r="P157" s="83"/>
      <c r="Q157" s="83" t="s">
        <v>45</v>
      </c>
      <c r="R157" s="83" t="s">
        <v>45</v>
      </c>
      <c r="S157" s="83" t="s">
        <v>45</v>
      </c>
      <c r="T157" s="83" t="s">
        <v>45</v>
      </c>
      <c r="U157" s="83" t="s">
        <v>45</v>
      </c>
      <c r="V157" s="83" t="s">
        <v>45</v>
      </c>
      <c r="W157" s="83" t="s">
        <v>45</v>
      </c>
      <c r="X157" s="83" t="s">
        <v>45</v>
      </c>
      <c r="Y157" s="207"/>
      <c r="Z157" s="205"/>
    </row>
    <row r="158" spans="1:26" s="91" customFormat="1" x14ac:dyDescent="0.3">
      <c r="A158" s="75" t="s">
        <v>377</v>
      </c>
      <c r="B158" s="217"/>
      <c r="C158" s="64" t="s">
        <v>112</v>
      </c>
      <c r="D158" s="70"/>
      <c r="E158" s="67">
        <f>E159</f>
        <v>1</v>
      </c>
      <c r="F158" s="67">
        <f>F159</f>
        <v>1</v>
      </c>
      <c r="G158" s="217"/>
      <c r="H158" s="217"/>
      <c r="I158" s="80">
        <f>I159</f>
        <v>35227</v>
      </c>
      <c r="J158" s="80">
        <f>J159</f>
        <v>35227</v>
      </c>
      <c r="K158" s="83" t="s">
        <v>45</v>
      </c>
      <c r="L158" s="83" t="s">
        <v>45</v>
      </c>
      <c r="M158" s="83" t="s">
        <v>45</v>
      </c>
      <c r="N158" s="104">
        <v>35227</v>
      </c>
      <c r="O158" s="83"/>
      <c r="P158" s="83"/>
      <c r="Q158" s="83" t="s">
        <v>45</v>
      </c>
      <c r="R158" s="83" t="s">
        <v>45</v>
      </c>
      <c r="S158" s="83" t="s">
        <v>45</v>
      </c>
      <c r="T158" s="83" t="s">
        <v>45</v>
      </c>
      <c r="U158" s="83" t="s">
        <v>45</v>
      </c>
      <c r="V158" s="83" t="s">
        <v>45</v>
      </c>
      <c r="W158" s="83" t="s">
        <v>45</v>
      </c>
      <c r="X158" s="83" t="s">
        <v>45</v>
      </c>
      <c r="Y158" s="207"/>
      <c r="Z158" s="205"/>
    </row>
    <row r="159" spans="1:26" s="91" customFormat="1" x14ac:dyDescent="0.3">
      <c r="A159" s="77" t="s">
        <v>378</v>
      </c>
      <c r="B159" s="217"/>
      <c r="C159" s="69" t="s">
        <v>246</v>
      </c>
      <c r="D159" s="70" t="s">
        <v>21</v>
      </c>
      <c r="E159" s="71">
        <v>1</v>
      </c>
      <c r="F159" s="71">
        <v>1</v>
      </c>
      <c r="G159" s="217"/>
      <c r="H159" s="217"/>
      <c r="I159" s="114">
        <v>35227</v>
      </c>
      <c r="J159" s="114">
        <v>35227</v>
      </c>
      <c r="K159" s="83" t="s">
        <v>45</v>
      </c>
      <c r="L159" s="83" t="s">
        <v>45</v>
      </c>
      <c r="M159" s="83" t="s">
        <v>45</v>
      </c>
      <c r="N159" s="104">
        <v>35227</v>
      </c>
      <c r="O159" s="83"/>
      <c r="P159" s="83"/>
      <c r="Q159" s="83" t="s">
        <v>45</v>
      </c>
      <c r="R159" s="83" t="s">
        <v>45</v>
      </c>
      <c r="S159" s="83" t="s">
        <v>45</v>
      </c>
      <c r="T159" s="83" t="s">
        <v>45</v>
      </c>
      <c r="U159" s="83" t="s">
        <v>45</v>
      </c>
      <c r="V159" s="83" t="s">
        <v>45</v>
      </c>
      <c r="W159" s="83" t="s">
        <v>45</v>
      </c>
      <c r="X159" s="83" t="s">
        <v>45</v>
      </c>
      <c r="Y159" s="207"/>
      <c r="Z159" s="205"/>
    </row>
    <row r="160" spans="1:26" s="91" customFormat="1" x14ac:dyDescent="0.3">
      <c r="A160" s="75" t="s">
        <v>379</v>
      </c>
      <c r="B160" s="217"/>
      <c r="C160" s="88" t="s">
        <v>113</v>
      </c>
      <c r="D160" s="70" t="s">
        <v>21</v>
      </c>
      <c r="E160" s="67">
        <f>SUM(E161:E178)</f>
        <v>41</v>
      </c>
      <c r="F160" s="67">
        <f>SUM(F161:F178)</f>
        <v>41</v>
      </c>
      <c r="G160" s="217"/>
      <c r="H160" s="217"/>
      <c r="I160" s="80">
        <f>SUM(I161:I178)</f>
        <v>126691.989</v>
      </c>
      <c r="J160" s="80">
        <f>SUM(J161:J178)</f>
        <v>126691.989</v>
      </c>
      <c r="K160" s="83" t="s">
        <v>45</v>
      </c>
      <c r="L160" s="83" t="s">
        <v>45</v>
      </c>
      <c r="M160" s="83" t="s">
        <v>45</v>
      </c>
      <c r="N160" s="104">
        <v>126691.989</v>
      </c>
      <c r="O160" s="83"/>
      <c r="P160" s="83"/>
      <c r="Q160" s="83" t="s">
        <v>45</v>
      </c>
      <c r="R160" s="83" t="s">
        <v>45</v>
      </c>
      <c r="S160" s="83" t="s">
        <v>45</v>
      </c>
      <c r="T160" s="83" t="s">
        <v>45</v>
      </c>
      <c r="U160" s="83" t="s">
        <v>45</v>
      </c>
      <c r="V160" s="83" t="s">
        <v>45</v>
      </c>
      <c r="W160" s="83" t="s">
        <v>45</v>
      </c>
      <c r="X160" s="83" t="s">
        <v>45</v>
      </c>
      <c r="Y160" s="207"/>
      <c r="Z160" s="205"/>
    </row>
    <row r="161" spans="1:26" s="91" customFormat="1" x14ac:dyDescent="0.3">
      <c r="A161" s="77" t="s">
        <v>380</v>
      </c>
      <c r="B161" s="217"/>
      <c r="C161" s="69" t="s">
        <v>247</v>
      </c>
      <c r="D161" s="70" t="s">
        <v>21</v>
      </c>
      <c r="E161" s="71">
        <v>4</v>
      </c>
      <c r="F161" s="71">
        <f>E161</f>
        <v>4</v>
      </c>
      <c r="G161" s="217"/>
      <c r="H161" s="217"/>
      <c r="I161" s="114">
        <v>3462</v>
      </c>
      <c r="J161" s="72">
        <f>I161</f>
        <v>3462</v>
      </c>
      <c r="K161" s="83" t="s">
        <v>45</v>
      </c>
      <c r="L161" s="83" t="s">
        <v>45</v>
      </c>
      <c r="M161" s="83" t="s">
        <v>45</v>
      </c>
      <c r="N161" s="85">
        <v>3462</v>
      </c>
      <c r="O161" s="83"/>
      <c r="P161" s="83"/>
      <c r="Q161" s="83" t="s">
        <v>45</v>
      </c>
      <c r="R161" s="83" t="s">
        <v>45</v>
      </c>
      <c r="S161" s="83" t="s">
        <v>45</v>
      </c>
      <c r="T161" s="83" t="s">
        <v>45</v>
      </c>
      <c r="U161" s="83" t="s">
        <v>45</v>
      </c>
      <c r="V161" s="83" t="s">
        <v>45</v>
      </c>
      <c r="W161" s="83" t="s">
        <v>45</v>
      </c>
      <c r="X161" s="83" t="s">
        <v>45</v>
      </c>
      <c r="Y161" s="207"/>
      <c r="Z161" s="205"/>
    </row>
    <row r="162" spans="1:26" s="91" customFormat="1" x14ac:dyDescent="0.3">
      <c r="A162" s="77" t="s">
        <v>381</v>
      </c>
      <c r="B162" s="217"/>
      <c r="C162" s="69" t="s">
        <v>248</v>
      </c>
      <c r="D162" s="70" t="s">
        <v>21</v>
      </c>
      <c r="E162" s="71">
        <v>1</v>
      </c>
      <c r="F162" s="71">
        <f t="shared" ref="F162:F178" si="16">E162</f>
        <v>1</v>
      </c>
      <c r="G162" s="217"/>
      <c r="H162" s="217"/>
      <c r="I162" s="114">
        <v>5559</v>
      </c>
      <c r="J162" s="72">
        <f t="shared" ref="J162:J178" si="17">I162</f>
        <v>5559</v>
      </c>
      <c r="K162" s="83" t="s">
        <v>45</v>
      </c>
      <c r="L162" s="83" t="s">
        <v>45</v>
      </c>
      <c r="M162" s="83" t="s">
        <v>45</v>
      </c>
      <c r="N162" s="85">
        <v>5559</v>
      </c>
      <c r="O162" s="83"/>
      <c r="P162" s="83"/>
      <c r="Q162" s="83" t="s">
        <v>45</v>
      </c>
      <c r="R162" s="83" t="s">
        <v>45</v>
      </c>
      <c r="S162" s="83" t="s">
        <v>45</v>
      </c>
      <c r="T162" s="83" t="s">
        <v>45</v>
      </c>
      <c r="U162" s="83" t="s">
        <v>45</v>
      </c>
      <c r="V162" s="83" t="s">
        <v>45</v>
      </c>
      <c r="W162" s="83" t="s">
        <v>45</v>
      </c>
      <c r="X162" s="83" t="s">
        <v>45</v>
      </c>
      <c r="Y162" s="207"/>
      <c r="Z162" s="205"/>
    </row>
    <row r="163" spans="1:26" s="91" customFormat="1" x14ac:dyDescent="0.3">
      <c r="A163" s="77" t="s">
        <v>382</v>
      </c>
      <c r="B163" s="217"/>
      <c r="C163" s="69" t="s">
        <v>249</v>
      </c>
      <c r="D163" s="70" t="s">
        <v>21</v>
      </c>
      <c r="E163" s="71">
        <v>1</v>
      </c>
      <c r="F163" s="71">
        <f t="shared" si="16"/>
        <v>1</v>
      </c>
      <c r="G163" s="217"/>
      <c r="H163" s="217"/>
      <c r="I163" s="114">
        <v>2998.5</v>
      </c>
      <c r="J163" s="72">
        <f t="shared" si="17"/>
        <v>2998.5</v>
      </c>
      <c r="K163" s="83" t="s">
        <v>45</v>
      </c>
      <c r="L163" s="83" t="s">
        <v>45</v>
      </c>
      <c r="M163" s="83" t="s">
        <v>45</v>
      </c>
      <c r="N163" s="85">
        <v>2998.5</v>
      </c>
      <c r="O163" s="83"/>
      <c r="P163" s="83"/>
      <c r="Q163" s="83" t="s">
        <v>45</v>
      </c>
      <c r="R163" s="83" t="s">
        <v>45</v>
      </c>
      <c r="S163" s="83" t="s">
        <v>45</v>
      </c>
      <c r="T163" s="83" t="s">
        <v>45</v>
      </c>
      <c r="U163" s="83" t="s">
        <v>45</v>
      </c>
      <c r="V163" s="83" t="s">
        <v>45</v>
      </c>
      <c r="W163" s="83" t="s">
        <v>45</v>
      </c>
      <c r="X163" s="83" t="s">
        <v>45</v>
      </c>
      <c r="Y163" s="207"/>
      <c r="Z163" s="205"/>
    </row>
    <row r="164" spans="1:26" s="91" customFormat="1" x14ac:dyDescent="0.3">
      <c r="A164" s="77" t="s">
        <v>383</v>
      </c>
      <c r="B164" s="217"/>
      <c r="C164" s="69" t="s">
        <v>250</v>
      </c>
      <c r="D164" s="70" t="s">
        <v>21</v>
      </c>
      <c r="E164" s="71">
        <v>4</v>
      </c>
      <c r="F164" s="71">
        <f t="shared" si="16"/>
        <v>4</v>
      </c>
      <c r="G164" s="217"/>
      <c r="H164" s="217"/>
      <c r="I164" s="114">
        <v>12638.8</v>
      </c>
      <c r="J164" s="72">
        <f t="shared" si="17"/>
        <v>12638.8</v>
      </c>
      <c r="K164" s="83" t="s">
        <v>45</v>
      </c>
      <c r="L164" s="83" t="s">
        <v>45</v>
      </c>
      <c r="M164" s="83" t="s">
        <v>45</v>
      </c>
      <c r="N164" s="85">
        <v>12638.8</v>
      </c>
      <c r="O164" s="83"/>
      <c r="P164" s="83"/>
      <c r="Q164" s="83" t="s">
        <v>45</v>
      </c>
      <c r="R164" s="83" t="s">
        <v>45</v>
      </c>
      <c r="S164" s="83" t="s">
        <v>45</v>
      </c>
      <c r="T164" s="83" t="s">
        <v>45</v>
      </c>
      <c r="U164" s="83" t="s">
        <v>45</v>
      </c>
      <c r="V164" s="83" t="s">
        <v>45</v>
      </c>
      <c r="W164" s="83" t="s">
        <v>45</v>
      </c>
      <c r="X164" s="83" t="s">
        <v>45</v>
      </c>
      <c r="Y164" s="207"/>
      <c r="Z164" s="205"/>
    </row>
    <row r="165" spans="1:26" s="91" customFormat="1" x14ac:dyDescent="0.3">
      <c r="A165" s="77" t="s">
        <v>384</v>
      </c>
      <c r="B165" s="217"/>
      <c r="C165" s="69" t="s">
        <v>251</v>
      </c>
      <c r="D165" s="70" t="s">
        <v>21</v>
      </c>
      <c r="E165" s="71">
        <v>2</v>
      </c>
      <c r="F165" s="71">
        <f t="shared" si="16"/>
        <v>2</v>
      </c>
      <c r="G165" s="217"/>
      <c r="H165" s="217"/>
      <c r="I165" s="114">
        <v>354</v>
      </c>
      <c r="J165" s="72">
        <f t="shared" si="17"/>
        <v>354</v>
      </c>
      <c r="K165" s="83" t="s">
        <v>45</v>
      </c>
      <c r="L165" s="83" t="s">
        <v>45</v>
      </c>
      <c r="M165" s="83" t="s">
        <v>45</v>
      </c>
      <c r="N165" s="85">
        <v>354</v>
      </c>
      <c r="O165" s="83"/>
      <c r="P165" s="83"/>
      <c r="Q165" s="83" t="s">
        <v>45</v>
      </c>
      <c r="R165" s="83" t="s">
        <v>45</v>
      </c>
      <c r="S165" s="83" t="s">
        <v>45</v>
      </c>
      <c r="T165" s="83" t="s">
        <v>45</v>
      </c>
      <c r="U165" s="83" t="s">
        <v>45</v>
      </c>
      <c r="V165" s="83" t="s">
        <v>45</v>
      </c>
      <c r="W165" s="83" t="s">
        <v>45</v>
      </c>
      <c r="X165" s="83" t="s">
        <v>45</v>
      </c>
      <c r="Y165" s="207"/>
      <c r="Z165" s="205"/>
    </row>
    <row r="166" spans="1:26" s="91" customFormat="1" x14ac:dyDescent="0.3">
      <c r="A166" s="77" t="s">
        <v>385</v>
      </c>
      <c r="B166" s="217"/>
      <c r="C166" s="69" t="s">
        <v>252</v>
      </c>
      <c r="D166" s="70" t="s">
        <v>21</v>
      </c>
      <c r="E166" s="71">
        <v>1</v>
      </c>
      <c r="F166" s="71">
        <f t="shared" si="16"/>
        <v>1</v>
      </c>
      <c r="G166" s="217"/>
      <c r="H166" s="217"/>
      <c r="I166" s="114">
        <v>5678.5</v>
      </c>
      <c r="J166" s="72">
        <f t="shared" si="17"/>
        <v>5678.5</v>
      </c>
      <c r="K166" s="83" t="s">
        <v>45</v>
      </c>
      <c r="L166" s="83" t="s">
        <v>45</v>
      </c>
      <c r="M166" s="83" t="s">
        <v>45</v>
      </c>
      <c r="N166" s="85">
        <v>5678.5</v>
      </c>
      <c r="O166" s="83"/>
      <c r="P166" s="83"/>
      <c r="Q166" s="83" t="s">
        <v>45</v>
      </c>
      <c r="R166" s="83" t="s">
        <v>45</v>
      </c>
      <c r="S166" s="83" t="s">
        <v>45</v>
      </c>
      <c r="T166" s="83" t="s">
        <v>45</v>
      </c>
      <c r="U166" s="83" t="s">
        <v>45</v>
      </c>
      <c r="V166" s="83" t="s">
        <v>45</v>
      </c>
      <c r="W166" s="83" t="s">
        <v>45</v>
      </c>
      <c r="X166" s="83" t="s">
        <v>45</v>
      </c>
      <c r="Y166" s="207"/>
      <c r="Z166" s="205"/>
    </row>
    <row r="167" spans="1:26" s="91" customFormat="1" x14ac:dyDescent="0.3">
      <c r="A167" s="77" t="s">
        <v>386</v>
      </c>
      <c r="B167" s="217"/>
      <c r="C167" s="69" t="s">
        <v>253</v>
      </c>
      <c r="D167" s="70" t="s">
        <v>21</v>
      </c>
      <c r="E167" s="71">
        <v>2</v>
      </c>
      <c r="F167" s="71">
        <f t="shared" si="16"/>
        <v>2</v>
      </c>
      <c r="G167" s="217"/>
      <c r="H167" s="217"/>
      <c r="I167" s="114">
        <v>1978</v>
      </c>
      <c r="J167" s="72">
        <f t="shared" si="17"/>
        <v>1978</v>
      </c>
      <c r="K167" s="83" t="s">
        <v>45</v>
      </c>
      <c r="L167" s="83" t="s">
        <v>45</v>
      </c>
      <c r="M167" s="83" t="s">
        <v>45</v>
      </c>
      <c r="N167" s="85">
        <v>1978</v>
      </c>
      <c r="O167" s="83"/>
      <c r="P167" s="83"/>
      <c r="Q167" s="83" t="s">
        <v>45</v>
      </c>
      <c r="R167" s="83" t="s">
        <v>45</v>
      </c>
      <c r="S167" s="83" t="s">
        <v>45</v>
      </c>
      <c r="T167" s="83" t="s">
        <v>45</v>
      </c>
      <c r="U167" s="83" t="s">
        <v>45</v>
      </c>
      <c r="V167" s="83" t="s">
        <v>45</v>
      </c>
      <c r="W167" s="83" t="s">
        <v>45</v>
      </c>
      <c r="X167" s="83" t="s">
        <v>45</v>
      </c>
      <c r="Y167" s="207"/>
      <c r="Z167" s="205"/>
    </row>
    <row r="168" spans="1:26" s="91" customFormat="1" x14ac:dyDescent="0.3">
      <c r="A168" s="77" t="s">
        <v>387</v>
      </c>
      <c r="B168" s="217"/>
      <c r="C168" s="69" t="s">
        <v>254</v>
      </c>
      <c r="D168" s="70" t="s">
        <v>21</v>
      </c>
      <c r="E168" s="71">
        <v>6</v>
      </c>
      <c r="F168" s="71">
        <f t="shared" si="16"/>
        <v>6</v>
      </c>
      <c r="G168" s="217"/>
      <c r="H168" s="217"/>
      <c r="I168" s="114">
        <v>575.1</v>
      </c>
      <c r="J168" s="72">
        <f t="shared" si="17"/>
        <v>575.1</v>
      </c>
      <c r="K168" s="83" t="s">
        <v>45</v>
      </c>
      <c r="L168" s="83" t="s">
        <v>45</v>
      </c>
      <c r="M168" s="83" t="s">
        <v>45</v>
      </c>
      <c r="N168" s="85">
        <v>575.1</v>
      </c>
      <c r="O168" s="83"/>
      <c r="P168" s="83"/>
      <c r="Q168" s="83" t="s">
        <v>45</v>
      </c>
      <c r="R168" s="83" t="s">
        <v>45</v>
      </c>
      <c r="S168" s="83" t="s">
        <v>45</v>
      </c>
      <c r="T168" s="83" t="s">
        <v>45</v>
      </c>
      <c r="U168" s="83" t="s">
        <v>45</v>
      </c>
      <c r="V168" s="83" t="s">
        <v>45</v>
      </c>
      <c r="W168" s="83" t="s">
        <v>45</v>
      </c>
      <c r="X168" s="83" t="s">
        <v>45</v>
      </c>
      <c r="Y168" s="207"/>
      <c r="Z168" s="205"/>
    </row>
    <row r="169" spans="1:26" s="91" customFormat="1" x14ac:dyDescent="0.3">
      <c r="A169" s="77" t="s">
        <v>388</v>
      </c>
      <c r="B169" s="217"/>
      <c r="C169" s="69" t="s">
        <v>255</v>
      </c>
      <c r="D169" s="70" t="s">
        <v>21</v>
      </c>
      <c r="E169" s="71">
        <v>5</v>
      </c>
      <c r="F169" s="71">
        <f t="shared" si="16"/>
        <v>5</v>
      </c>
      <c r="G169" s="217"/>
      <c r="H169" s="217"/>
      <c r="I169" s="114">
        <v>995</v>
      </c>
      <c r="J169" s="72">
        <f t="shared" si="17"/>
        <v>995</v>
      </c>
      <c r="K169" s="83" t="s">
        <v>45</v>
      </c>
      <c r="L169" s="83" t="s">
        <v>45</v>
      </c>
      <c r="M169" s="83" t="s">
        <v>45</v>
      </c>
      <c r="N169" s="85">
        <v>995</v>
      </c>
      <c r="O169" s="83"/>
      <c r="P169" s="83"/>
      <c r="Q169" s="83" t="s">
        <v>45</v>
      </c>
      <c r="R169" s="83" t="s">
        <v>45</v>
      </c>
      <c r="S169" s="83" t="s">
        <v>45</v>
      </c>
      <c r="T169" s="83" t="s">
        <v>45</v>
      </c>
      <c r="U169" s="83" t="s">
        <v>45</v>
      </c>
      <c r="V169" s="83" t="s">
        <v>45</v>
      </c>
      <c r="W169" s="83" t="s">
        <v>45</v>
      </c>
      <c r="X169" s="83" t="s">
        <v>45</v>
      </c>
      <c r="Y169" s="207"/>
      <c r="Z169" s="205"/>
    </row>
    <row r="170" spans="1:26" s="91" customFormat="1" x14ac:dyDescent="0.3">
      <c r="A170" s="77" t="s">
        <v>389</v>
      </c>
      <c r="B170" s="217"/>
      <c r="C170" s="69" t="s">
        <v>256</v>
      </c>
      <c r="D170" s="70" t="s">
        <v>21</v>
      </c>
      <c r="E170" s="71">
        <v>1</v>
      </c>
      <c r="F170" s="71">
        <f t="shared" si="16"/>
        <v>1</v>
      </c>
      <c r="G170" s="217"/>
      <c r="H170" s="217"/>
      <c r="I170" s="114">
        <v>12282.078</v>
      </c>
      <c r="J170" s="72">
        <f t="shared" si="17"/>
        <v>12282.078</v>
      </c>
      <c r="K170" s="83" t="s">
        <v>45</v>
      </c>
      <c r="L170" s="83" t="s">
        <v>45</v>
      </c>
      <c r="M170" s="83" t="s">
        <v>45</v>
      </c>
      <c r="N170" s="85">
        <v>12282.078</v>
      </c>
      <c r="O170" s="83"/>
      <c r="P170" s="83"/>
      <c r="Q170" s="83" t="s">
        <v>45</v>
      </c>
      <c r="R170" s="83" t="s">
        <v>45</v>
      </c>
      <c r="S170" s="83" t="s">
        <v>45</v>
      </c>
      <c r="T170" s="83" t="s">
        <v>45</v>
      </c>
      <c r="U170" s="83" t="s">
        <v>45</v>
      </c>
      <c r="V170" s="83" t="s">
        <v>45</v>
      </c>
      <c r="W170" s="83" t="s">
        <v>45</v>
      </c>
      <c r="X170" s="83" t="s">
        <v>45</v>
      </c>
      <c r="Y170" s="207"/>
      <c r="Z170" s="205"/>
    </row>
    <row r="171" spans="1:26" s="91" customFormat="1" x14ac:dyDescent="0.3">
      <c r="A171" s="77" t="s">
        <v>390</v>
      </c>
      <c r="B171" s="217"/>
      <c r="C171" s="69" t="s">
        <v>257</v>
      </c>
      <c r="D171" s="70" t="s">
        <v>21</v>
      </c>
      <c r="E171" s="71">
        <v>1</v>
      </c>
      <c r="F171" s="71">
        <f t="shared" si="16"/>
        <v>1</v>
      </c>
      <c r="G171" s="217"/>
      <c r="H171" s="217"/>
      <c r="I171" s="114">
        <v>11956.924999999999</v>
      </c>
      <c r="J171" s="72">
        <f t="shared" si="17"/>
        <v>11956.924999999999</v>
      </c>
      <c r="K171" s="83" t="s">
        <v>45</v>
      </c>
      <c r="L171" s="83" t="s">
        <v>45</v>
      </c>
      <c r="M171" s="83" t="s">
        <v>45</v>
      </c>
      <c r="N171" s="85">
        <v>11956.924999999999</v>
      </c>
      <c r="O171" s="83"/>
      <c r="P171" s="83"/>
      <c r="Q171" s="83" t="s">
        <v>45</v>
      </c>
      <c r="R171" s="83" t="s">
        <v>45</v>
      </c>
      <c r="S171" s="83" t="s">
        <v>45</v>
      </c>
      <c r="T171" s="83" t="s">
        <v>45</v>
      </c>
      <c r="U171" s="83" t="s">
        <v>45</v>
      </c>
      <c r="V171" s="83" t="s">
        <v>45</v>
      </c>
      <c r="W171" s="83" t="s">
        <v>45</v>
      </c>
      <c r="X171" s="83" t="s">
        <v>45</v>
      </c>
      <c r="Y171" s="207"/>
      <c r="Z171" s="205"/>
    </row>
    <row r="172" spans="1:26" s="91" customFormat="1" x14ac:dyDescent="0.3">
      <c r="A172" s="77" t="s">
        <v>391</v>
      </c>
      <c r="B172" s="217"/>
      <c r="C172" s="69" t="s">
        <v>258</v>
      </c>
      <c r="D172" s="70" t="s">
        <v>21</v>
      </c>
      <c r="E172" s="71">
        <v>3</v>
      </c>
      <c r="F172" s="71">
        <f t="shared" si="16"/>
        <v>3</v>
      </c>
      <c r="G172" s="217"/>
      <c r="H172" s="217"/>
      <c r="I172" s="114">
        <v>911.28599999999994</v>
      </c>
      <c r="J172" s="72">
        <f t="shared" si="17"/>
        <v>911.28599999999994</v>
      </c>
      <c r="K172" s="83" t="s">
        <v>45</v>
      </c>
      <c r="L172" s="83" t="s">
        <v>45</v>
      </c>
      <c r="M172" s="83" t="s">
        <v>45</v>
      </c>
      <c r="N172" s="85">
        <v>911.28599999999994</v>
      </c>
      <c r="O172" s="83"/>
      <c r="P172" s="83"/>
      <c r="Q172" s="83" t="s">
        <v>45</v>
      </c>
      <c r="R172" s="83" t="s">
        <v>45</v>
      </c>
      <c r="S172" s="83" t="s">
        <v>45</v>
      </c>
      <c r="T172" s="83" t="s">
        <v>45</v>
      </c>
      <c r="U172" s="83" t="s">
        <v>45</v>
      </c>
      <c r="V172" s="83" t="s">
        <v>45</v>
      </c>
      <c r="W172" s="83" t="s">
        <v>45</v>
      </c>
      <c r="X172" s="83" t="s">
        <v>45</v>
      </c>
      <c r="Y172" s="207"/>
      <c r="Z172" s="205"/>
    </row>
    <row r="173" spans="1:26" s="91" customFormat="1" x14ac:dyDescent="0.3">
      <c r="A173" s="77" t="s">
        <v>392</v>
      </c>
      <c r="B173" s="217"/>
      <c r="C173" s="69" t="s">
        <v>259</v>
      </c>
      <c r="D173" s="70" t="s">
        <v>21</v>
      </c>
      <c r="E173" s="71">
        <v>1</v>
      </c>
      <c r="F173" s="71">
        <f t="shared" si="16"/>
        <v>1</v>
      </c>
      <c r="G173" s="217"/>
      <c r="H173" s="217"/>
      <c r="I173" s="114">
        <v>12807.142</v>
      </c>
      <c r="J173" s="72">
        <f t="shared" si="17"/>
        <v>12807.142</v>
      </c>
      <c r="K173" s="83" t="s">
        <v>45</v>
      </c>
      <c r="L173" s="83" t="s">
        <v>45</v>
      </c>
      <c r="M173" s="83" t="s">
        <v>45</v>
      </c>
      <c r="N173" s="85">
        <v>12807.142</v>
      </c>
      <c r="O173" s="83"/>
      <c r="P173" s="83"/>
      <c r="Q173" s="83" t="s">
        <v>45</v>
      </c>
      <c r="R173" s="83" t="s">
        <v>45</v>
      </c>
      <c r="S173" s="83" t="s">
        <v>45</v>
      </c>
      <c r="T173" s="83" t="s">
        <v>45</v>
      </c>
      <c r="U173" s="83" t="s">
        <v>45</v>
      </c>
      <c r="V173" s="83" t="s">
        <v>45</v>
      </c>
      <c r="W173" s="83" t="s">
        <v>45</v>
      </c>
      <c r="X173" s="83" t="s">
        <v>45</v>
      </c>
      <c r="Y173" s="207"/>
      <c r="Z173" s="205"/>
    </row>
    <row r="174" spans="1:26" s="91" customFormat="1" x14ac:dyDescent="0.3">
      <c r="A174" s="77" t="s">
        <v>393</v>
      </c>
      <c r="B174" s="217"/>
      <c r="C174" s="69" t="s">
        <v>260</v>
      </c>
      <c r="D174" s="70" t="s">
        <v>21</v>
      </c>
      <c r="E174" s="71">
        <v>1</v>
      </c>
      <c r="F174" s="71">
        <f t="shared" si="16"/>
        <v>1</v>
      </c>
      <c r="G174" s="217"/>
      <c r="H174" s="217"/>
      <c r="I174" s="114">
        <v>6364.2860000000001</v>
      </c>
      <c r="J174" s="72">
        <f t="shared" si="17"/>
        <v>6364.2860000000001</v>
      </c>
      <c r="K174" s="83" t="s">
        <v>45</v>
      </c>
      <c r="L174" s="83" t="s">
        <v>45</v>
      </c>
      <c r="M174" s="83" t="s">
        <v>45</v>
      </c>
      <c r="N174" s="85">
        <v>6364.2860000000001</v>
      </c>
      <c r="O174" s="83"/>
      <c r="P174" s="83"/>
      <c r="Q174" s="83" t="s">
        <v>45</v>
      </c>
      <c r="R174" s="83" t="s">
        <v>45</v>
      </c>
      <c r="S174" s="83" t="s">
        <v>45</v>
      </c>
      <c r="T174" s="83" t="s">
        <v>45</v>
      </c>
      <c r="U174" s="83" t="s">
        <v>45</v>
      </c>
      <c r="V174" s="83" t="s">
        <v>45</v>
      </c>
      <c r="W174" s="83" t="s">
        <v>45</v>
      </c>
      <c r="X174" s="83" t="s">
        <v>45</v>
      </c>
      <c r="Y174" s="207"/>
      <c r="Z174" s="205"/>
    </row>
    <row r="175" spans="1:26" s="91" customFormat="1" x14ac:dyDescent="0.3">
      <c r="A175" s="77" t="s">
        <v>394</v>
      </c>
      <c r="B175" s="217"/>
      <c r="C175" s="69" t="s">
        <v>261</v>
      </c>
      <c r="D175" s="70" t="s">
        <v>21</v>
      </c>
      <c r="E175" s="71">
        <v>1</v>
      </c>
      <c r="F175" s="71">
        <f t="shared" si="16"/>
        <v>1</v>
      </c>
      <c r="G175" s="217"/>
      <c r="H175" s="217"/>
      <c r="I175" s="114">
        <v>4299.3720000000003</v>
      </c>
      <c r="J175" s="72">
        <f t="shared" si="17"/>
        <v>4299.3720000000003</v>
      </c>
      <c r="K175" s="83" t="s">
        <v>45</v>
      </c>
      <c r="L175" s="83" t="s">
        <v>45</v>
      </c>
      <c r="M175" s="83" t="s">
        <v>45</v>
      </c>
      <c r="N175" s="85">
        <v>4299.3720000000003</v>
      </c>
      <c r="O175" s="83"/>
      <c r="P175" s="83"/>
      <c r="Q175" s="83" t="s">
        <v>45</v>
      </c>
      <c r="R175" s="83" t="s">
        <v>45</v>
      </c>
      <c r="S175" s="83" t="s">
        <v>45</v>
      </c>
      <c r="T175" s="83" t="s">
        <v>45</v>
      </c>
      <c r="U175" s="83" t="s">
        <v>45</v>
      </c>
      <c r="V175" s="83" t="s">
        <v>45</v>
      </c>
      <c r="W175" s="83" t="s">
        <v>45</v>
      </c>
      <c r="X175" s="83" t="s">
        <v>45</v>
      </c>
      <c r="Y175" s="207"/>
      <c r="Z175" s="205"/>
    </row>
    <row r="176" spans="1:26" s="91" customFormat="1" x14ac:dyDescent="0.3">
      <c r="A176" s="77" t="s">
        <v>395</v>
      </c>
      <c r="B176" s="217"/>
      <c r="C176" s="69" t="s">
        <v>262</v>
      </c>
      <c r="D176" s="70" t="s">
        <v>21</v>
      </c>
      <c r="E176" s="71">
        <v>1</v>
      </c>
      <c r="F176" s="71">
        <f t="shared" si="16"/>
        <v>1</v>
      </c>
      <c r="G176" s="217"/>
      <c r="H176" s="217"/>
      <c r="I176" s="114">
        <v>18378</v>
      </c>
      <c r="J176" s="72">
        <f t="shared" si="17"/>
        <v>18378</v>
      </c>
      <c r="K176" s="83" t="s">
        <v>45</v>
      </c>
      <c r="L176" s="83" t="s">
        <v>45</v>
      </c>
      <c r="M176" s="83" t="s">
        <v>45</v>
      </c>
      <c r="N176" s="85">
        <v>18378</v>
      </c>
      <c r="O176" s="83"/>
      <c r="P176" s="83"/>
      <c r="Q176" s="83" t="s">
        <v>45</v>
      </c>
      <c r="R176" s="83" t="s">
        <v>45</v>
      </c>
      <c r="S176" s="83" t="s">
        <v>45</v>
      </c>
      <c r="T176" s="83" t="s">
        <v>45</v>
      </c>
      <c r="U176" s="83" t="s">
        <v>45</v>
      </c>
      <c r="V176" s="83" t="s">
        <v>45</v>
      </c>
      <c r="W176" s="83" t="s">
        <v>45</v>
      </c>
      <c r="X176" s="83" t="s">
        <v>45</v>
      </c>
      <c r="Y176" s="207"/>
      <c r="Z176" s="205"/>
    </row>
    <row r="177" spans="1:26" s="91" customFormat="1" x14ac:dyDescent="0.3">
      <c r="A177" s="77" t="s">
        <v>396</v>
      </c>
      <c r="B177" s="217"/>
      <c r="C177" s="69" t="s">
        <v>263</v>
      </c>
      <c r="D177" s="70" t="s">
        <v>21</v>
      </c>
      <c r="E177" s="71">
        <v>1</v>
      </c>
      <c r="F177" s="71">
        <f t="shared" si="16"/>
        <v>1</v>
      </c>
      <c r="G177" s="217"/>
      <c r="H177" s="217"/>
      <c r="I177" s="114">
        <v>9409</v>
      </c>
      <c r="J177" s="72">
        <f t="shared" si="17"/>
        <v>9409</v>
      </c>
      <c r="K177" s="83" t="s">
        <v>45</v>
      </c>
      <c r="L177" s="83" t="s">
        <v>45</v>
      </c>
      <c r="M177" s="83" t="s">
        <v>45</v>
      </c>
      <c r="N177" s="85">
        <v>9409</v>
      </c>
      <c r="O177" s="83"/>
      <c r="P177" s="83"/>
      <c r="Q177" s="83" t="s">
        <v>45</v>
      </c>
      <c r="R177" s="83" t="s">
        <v>45</v>
      </c>
      <c r="S177" s="83" t="s">
        <v>45</v>
      </c>
      <c r="T177" s="83" t="s">
        <v>45</v>
      </c>
      <c r="U177" s="83" t="s">
        <v>45</v>
      </c>
      <c r="V177" s="83" t="s">
        <v>45</v>
      </c>
      <c r="W177" s="83" t="s">
        <v>45</v>
      </c>
      <c r="X177" s="83" t="s">
        <v>45</v>
      </c>
      <c r="Y177" s="207"/>
      <c r="Z177" s="205"/>
    </row>
    <row r="178" spans="1:26" s="91" customFormat="1" x14ac:dyDescent="0.3">
      <c r="A178" s="77" t="s">
        <v>397</v>
      </c>
      <c r="B178" s="217"/>
      <c r="C178" s="69" t="s">
        <v>264</v>
      </c>
      <c r="D178" s="70" t="s">
        <v>21</v>
      </c>
      <c r="E178" s="71">
        <v>5</v>
      </c>
      <c r="F178" s="71">
        <f t="shared" si="16"/>
        <v>5</v>
      </c>
      <c r="G178" s="217"/>
      <c r="H178" s="217"/>
      <c r="I178" s="114">
        <v>16045</v>
      </c>
      <c r="J178" s="72">
        <f t="shared" si="17"/>
        <v>16045</v>
      </c>
      <c r="K178" s="83" t="s">
        <v>45</v>
      </c>
      <c r="L178" s="83" t="s">
        <v>45</v>
      </c>
      <c r="M178" s="83" t="s">
        <v>45</v>
      </c>
      <c r="N178" s="85">
        <v>16045</v>
      </c>
      <c r="O178" s="83"/>
      <c r="P178" s="83"/>
      <c r="Q178" s="83" t="s">
        <v>45</v>
      </c>
      <c r="R178" s="83" t="s">
        <v>45</v>
      </c>
      <c r="S178" s="83" t="s">
        <v>45</v>
      </c>
      <c r="T178" s="83" t="s">
        <v>45</v>
      </c>
      <c r="U178" s="83" t="s">
        <v>45</v>
      </c>
      <c r="V178" s="83" t="s">
        <v>45</v>
      </c>
      <c r="W178" s="83" t="s">
        <v>45</v>
      </c>
      <c r="X178" s="83" t="s">
        <v>45</v>
      </c>
      <c r="Y178" s="207"/>
      <c r="Z178" s="205"/>
    </row>
    <row r="179" spans="1:26" s="91" customFormat="1" x14ac:dyDescent="0.3">
      <c r="A179" s="75" t="s">
        <v>398</v>
      </c>
      <c r="B179" s="217"/>
      <c r="C179" s="96" t="s">
        <v>114</v>
      </c>
      <c r="D179" s="70"/>
      <c r="E179" s="93"/>
      <c r="F179" s="93"/>
      <c r="G179" s="217"/>
      <c r="H179" s="217"/>
      <c r="I179" s="113">
        <v>2986925.3030400001</v>
      </c>
      <c r="J179" s="113">
        <v>2986925.3030400001</v>
      </c>
      <c r="K179" s="83" t="s">
        <v>45</v>
      </c>
      <c r="L179" s="83" t="s">
        <v>45</v>
      </c>
      <c r="M179" s="83" t="s">
        <v>45</v>
      </c>
      <c r="N179" s="65">
        <v>2986925.3030400001</v>
      </c>
      <c r="O179" s="67"/>
      <c r="P179" s="67"/>
      <c r="Q179" s="83" t="s">
        <v>45</v>
      </c>
      <c r="R179" s="83" t="s">
        <v>45</v>
      </c>
      <c r="S179" s="83" t="s">
        <v>45</v>
      </c>
      <c r="T179" s="83" t="s">
        <v>45</v>
      </c>
      <c r="U179" s="83" t="s">
        <v>45</v>
      </c>
      <c r="V179" s="83" t="s">
        <v>45</v>
      </c>
      <c r="W179" s="83" t="s">
        <v>45</v>
      </c>
      <c r="X179" s="83" t="s">
        <v>45</v>
      </c>
      <c r="Y179" s="207"/>
      <c r="Z179" s="205"/>
    </row>
    <row r="180" spans="1:26" s="91" customFormat="1" x14ac:dyDescent="0.3">
      <c r="A180" s="95"/>
      <c r="B180" s="81"/>
      <c r="C180" s="96" t="s">
        <v>62</v>
      </c>
      <c r="D180" s="70"/>
      <c r="E180" s="93"/>
      <c r="F180" s="93"/>
      <c r="G180" s="81"/>
      <c r="H180" s="81"/>
      <c r="I180" s="66">
        <f>I179+I157+I56+I55+I54+I53+I46+I13+I37</f>
        <v>13077689.661839999</v>
      </c>
      <c r="J180" s="66">
        <f>J179+J157+J56+J55+J54+J53+J46+J13+J37</f>
        <v>13077689.661839999</v>
      </c>
      <c r="K180" s="83" t="s">
        <v>45</v>
      </c>
      <c r="L180" s="83" t="s">
        <v>45</v>
      </c>
      <c r="M180" s="67">
        <f>M56+M53+M54+M55+M46+M37+M13</f>
        <v>6500739.7079499997</v>
      </c>
      <c r="N180" s="67">
        <f>N179+N56+N157</f>
        <v>4755565.2920399997</v>
      </c>
      <c r="O180" s="67">
        <f>O57+O66</f>
        <v>1821384.6618499998</v>
      </c>
      <c r="P180" s="67"/>
      <c r="Q180" s="83" t="s">
        <v>45</v>
      </c>
      <c r="R180" s="83" t="s">
        <v>45</v>
      </c>
      <c r="S180" s="83" t="s">
        <v>45</v>
      </c>
      <c r="T180" s="83" t="s">
        <v>45</v>
      </c>
      <c r="U180" s="83" t="s">
        <v>45</v>
      </c>
      <c r="V180" s="83" t="s">
        <v>45</v>
      </c>
      <c r="W180" s="83" t="s">
        <v>45</v>
      </c>
      <c r="X180" s="83" t="s">
        <v>45</v>
      </c>
      <c r="Y180" s="208"/>
      <c r="Z180" s="205"/>
    </row>
  </sheetData>
  <mergeCells count="58">
    <mergeCell ref="Z13:Z180"/>
    <mergeCell ref="Y13:Y180"/>
    <mergeCell ref="M39:M40"/>
    <mergeCell ref="A50:A52"/>
    <mergeCell ref="E50:E52"/>
    <mergeCell ref="A53:A55"/>
    <mergeCell ref="F50:F52"/>
    <mergeCell ref="C39:C40"/>
    <mergeCell ref="G13:G179"/>
    <mergeCell ref="H13:H179"/>
    <mergeCell ref="I39:I40"/>
    <mergeCell ref="J39:J40"/>
    <mergeCell ref="A57:A59"/>
    <mergeCell ref="B13:B179"/>
    <mergeCell ref="A60:A62"/>
    <mergeCell ref="A63:A65"/>
    <mergeCell ref="A66:A68"/>
    <mergeCell ref="E57:E59"/>
    <mergeCell ref="E60:E62"/>
    <mergeCell ref="E63:E65"/>
    <mergeCell ref="E66:E68"/>
    <mergeCell ref="F57:F59"/>
    <mergeCell ref="F60:F62"/>
    <mergeCell ref="F63:F65"/>
    <mergeCell ref="F66:F68"/>
    <mergeCell ref="A1:Z1"/>
    <mergeCell ref="Y2:Z2"/>
    <mergeCell ref="A3:Z3"/>
    <mergeCell ref="A4:Z4"/>
    <mergeCell ref="A5:Z5"/>
    <mergeCell ref="A7:A11"/>
    <mergeCell ref="B7:G8"/>
    <mergeCell ref="H7:H11"/>
    <mergeCell ref="I7:L8"/>
    <mergeCell ref="M7:P8"/>
    <mergeCell ref="N10:N11"/>
    <mergeCell ref="K9:K11"/>
    <mergeCell ref="B9:B11"/>
    <mergeCell ref="G9:G11"/>
    <mergeCell ref="I9:I11"/>
    <mergeCell ref="J9:J11"/>
    <mergeCell ref="C9:C11"/>
    <mergeCell ref="D9:D11"/>
    <mergeCell ref="Z7:Z11"/>
    <mergeCell ref="U9:V10"/>
    <mergeCell ref="W9:X10"/>
    <mergeCell ref="Q7:X8"/>
    <mergeCell ref="E9:F9"/>
    <mergeCell ref="M9:N9"/>
    <mergeCell ref="O9:O11"/>
    <mergeCell ref="P9:P11"/>
    <mergeCell ref="Q9:R10"/>
    <mergeCell ref="S9:T10"/>
    <mergeCell ref="E10:E11"/>
    <mergeCell ref="F10:F11"/>
    <mergeCell ref="M10:M11"/>
    <mergeCell ref="Y7:Y11"/>
    <mergeCell ref="L9:L11"/>
  </mergeCells>
  <phoneticPr fontId="50" type="noConversion"/>
  <pageMargins left="0.11811023622047245" right="0.11811023622047245" top="0.15748031496062992" bottom="0.15748031496062992" header="0.31496062992125984" footer="0.31496062992125984"/>
  <pageSetup paperSize="9" scale="24" fitToHeight="0" orientation="landscape" r:id="rId1"/>
  <rowBreaks count="3" manualBreakCount="3">
    <brk id="68" max="25" man="1"/>
    <brk id="171" max="25" man="1"/>
    <brk id="180" max="2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4</vt:i4>
      </vt:variant>
    </vt:vector>
  </HeadingPairs>
  <TitlesOfParts>
    <vt:vector size="6" baseType="lpstr">
      <vt:lpstr>СМИ 2019г. </vt:lpstr>
      <vt:lpstr>2022</vt:lpstr>
      <vt:lpstr>'2022'!Заголовки_для_печати</vt:lpstr>
      <vt:lpstr>'СМИ 2019г. '!Заголовки_для_печати</vt:lpstr>
      <vt:lpstr>'2022'!Область_печати</vt:lpstr>
      <vt:lpstr>'СМИ 2019г. 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2023-04-17T05:46:25Z</dcterms:modified>
</cp:coreProperties>
</file>