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data057624\пользователи\ГБА\Тарифная группа\Отчетность в ДКРЕМ\Публичные слушания\За 2023 г\2023 год\Для размещения на сайте компании и СМИ\"/>
    </mc:Choice>
  </mc:AlternateContent>
  <bookViews>
    <workbookView xWindow="0" yWindow="0" windowWidth="28800" windowHeight="12345"/>
  </bookViews>
  <sheets>
    <sheet name="Исполнение ТС" sheetId="1" r:id="rId1"/>
    <sheet name="для презы" sheetId="3" state="hidden" r:id="rId2"/>
  </sheets>
  <externalReferences>
    <externalReference r:id="rId3"/>
    <externalReference r:id="rId4"/>
  </externalReferences>
  <definedNames>
    <definedName name="_____sal2" hidden="1">{"SALARIOS",#N/A,FALSE,"Hoja3";"SUELDOS EMPLEADOS",#N/A,FALSE,"Hoja4";"SUELDOS EJECUTIVOS",#N/A,FALSE,"Hoja5"}</definedName>
    <definedName name="____745455" hidden="1">[1]JTwo!$D$86:$D$98</definedName>
    <definedName name="____856555" hidden="1">[1]JOne!$D$86:$D$98</definedName>
    <definedName name="___1__123Graph_ACHART_1" hidden="1">[1]Calc!$D$38:$D$83</definedName>
    <definedName name="___10__123Graph_ACHART_18" hidden="1">[1]GrFour!$B$115:$B$185</definedName>
    <definedName name="___11__123Graph_ACHART_2" hidden="1">[1]Calc!$F$23:$F$58</definedName>
    <definedName name="___12__123Graph_ACHART_22" hidden="1">[1]MOne!$B$145:$B$231</definedName>
    <definedName name="___13__123Graph_ACHART_23" hidden="1">[1]MTwo!$B$145:$B$232</definedName>
    <definedName name="___14__123Graph_ACHART_24" hidden="1">[1]KOne!$B$230:$B$755</definedName>
    <definedName name="___15__123Graph_ACHART_25" hidden="1">[1]GoSeven!$B$90:$B$125</definedName>
    <definedName name="___16__123Graph_ACHART_26" hidden="1">[1]GrThree!$B$90:$B$140</definedName>
    <definedName name="___17__123Graph_ACHART_27" hidden="1">[1]HTwo!$B$88:$B$130</definedName>
    <definedName name="___18__123Graph_ACHART_28" hidden="1">[1]JOne!$B$86:$B$112</definedName>
    <definedName name="___19__123Graph_ACHART_29" hidden="1">[1]JTwo!$B$86:$B$116</definedName>
    <definedName name="___2__123Graph_ACHART_10" hidden="1">[1]Calc!$AB$153:$AB$325</definedName>
    <definedName name="___20__123Graph_ACHART_3" hidden="1">[1]Calc!$H$38:$H$107</definedName>
    <definedName name="___21__123Graph_ACHART_30" hidden="1">[1]HOne!$B$88:$B$130</definedName>
    <definedName name="___22__123Graph_ACHART_4" hidden="1">[1]Calc!$L$13:$L$53</definedName>
    <definedName name="___23__123Graph_ACHART_5" hidden="1">[1]Calc!$N$9:$N$36</definedName>
    <definedName name="___24__123Graph_ACHART_6" hidden="1">[1]Calc!$P$9:$P$41</definedName>
    <definedName name="___25__123Graph_ACHART_7" hidden="1">[1]Calc!$R$153:$R$688</definedName>
    <definedName name="___26__123Graph_ACHART_8" hidden="1">[1]Calc!$T$83:$T$153</definedName>
    <definedName name="___27__123Graph_ACHART_9" hidden="1">[1]Calc!$V$83:$V$153</definedName>
    <definedName name="___28__123Graph_BCHART_1" hidden="1">[1]Calc!$E$38:$E$83</definedName>
    <definedName name="___29__123Graph_BCHART_10" hidden="1">[1]Calc!$AC$153:$AC$325</definedName>
    <definedName name="___3__123Graph_ACHART_11" hidden="1">[1]Calc!$Z$153:$Z$315</definedName>
    <definedName name="___30__123Graph_BCHART_11" hidden="1">[1]Calc!$AA$153:$AA$315</definedName>
    <definedName name="___31__123Graph_BCHART_12" hidden="1">[1]Calc!$Y$153:$Y$313</definedName>
    <definedName name="___32__123Graph_BCHART_13" hidden="1">[1]Calc!$AE$10:$AE$33</definedName>
    <definedName name="___33__123Graph_BCHART_14" hidden="1">[1]Calc!$AI$10:$AI$28</definedName>
    <definedName name="___34__123Graph_BCHART_15" hidden="1">[1]Calc!$AK$8:$AK$19</definedName>
    <definedName name="___35__123Graph_BCHART_16" hidden="1">[1]Calc!$AM$8:$AM$21</definedName>
    <definedName name="___36__123Graph_BCHART_17" hidden="1">[1]GoEight!$C$115:$C$160</definedName>
    <definedName name="___37__123Graph_BCHART_18" hidden="1">[1]GrFour!$C$115:$C$190</definedName>
    <definedName name="___38__123Graph_BCHART_2" hidden="1">[1]Calc!$G$23:$G$58</definedName>
    <definedName name="___39__123Graph_BCHART_22" hidden="1">[1]MOne!$C$145:$C$231</definedName>
    <definedName name="___4__123Graph_ACHART_12" hidden="1">[1]Calc!$X$153:$X$313</definedName>
    <definedName name="___40__123Graph_BCHART_23" hidden="1">[1]MTwo!$C$145:$C$231</definedName>
    <definedName name="___41__123Graph_BCHART_24" hidden="1">[1]KOne!$C$230:$C$755</definedName>
    <definedName name="___42__123Graph_BCHART_25" hidden="1">[1]GoSeven!$C$90:$C$125</definedName>
    <definedName name="___43__123Graph_BCHART_26" hidden="1">[1]GrThree!$C$90:$C$140</definedName>
    <definedName name="___44__123Graph_BCHART_27" hidden="1">[1]HTwo!$C$88:$C$130</definedName>
    <definedName name="___44745" hidden="1">[1]JOne!$E$86:$E$98</definedName>
    <definedName name="___45__123Graph_BCHART_28" hidden="1">[1]JOne!$C$86:$C$112</definedName>
    <definedName name="___454554" hidden="1">[1]JTwo!$E$86:$E$98</definedName>
    <definedName name="___46" hidden="1">[1]Calc!$M$13:$M$53</definedName>
    <definedName name="___46__123Graph_BCHART_29" hidden="1">[1]JTwo!$C$86:$C$116</definedName>
    <definedName name="___47__123Graph_BCHART_3" hidden="1">[1]Calc!$I$38:$I$107</definedName>
    <definedName name="___48__123Graph_BCHART_30" hidden="1">[1]HOne!$C$88:$C$130</definedName>
    <definedName name="___49__123Graph_BCHART_4" hidden="1">[1]Calc!$M$13:$M$53</definedName>
    <definedName name="___5__123Graph_ACHART_13" hidden="1">[1]Calc!$AD$10:$AD$33</definedName>
    <definedName name="___50__123Graph_BCHART_5" hidden="1">[1]Calc!$O$9:$O$36</definedName>
    <definedName name="___51__123Graph_BCHART_6" hidden="1">[1]Calc!$Q$9:$Q$41</definedName>
    <definedName name="___52__123Graph_BCHART_7" hidden="1">[1]Calc!$S$153:$S$688</definedName>
    <definedName name="___53__123Graph_BCHART_8" hidden="1">[1]Calc!$U$83:$U$153</definedName>
    <definedName name="___54__123Graph_BCHART_9" hidden="1">[1]Calc!$W$83:$W$153</definedName>
    <definedName name="___55" hidden="1">[1]Calc!$Q$9:$Q$41</definedName>
    <definedName name="___55__123Graph_CCHART_25" hidden="1">[1]GoSeven!$D$90:$D$105</definedName>
    <definedName name="___555" hidden="1">[1]HOne!$C$88:$C$130</definedName>
    <definedName name="___5552" hidden="1">[1]Calc!$S$153:$S$688</definedName>
    <definedName name="___5555" hidden="1">[1]Calc!$A$153:$A$315</definedName>
    <definedName name="___56__123Graph_CCHART_26" hidden="1">[1]GrThree!$D$90:$D$110</definedName>
    <definedName name="___56666" hidden="1">[1]HTwo!$D$88:$D$110</definedName>
    <definedName name="___57__123Graph_CCHART_27" hidden="1">[1]HTwo!$D$88:$D$110</definedName>
    <definedName name="___58__123Graph_CCHART_28" hidden="1">[1]JOne!$D$86:$D$98</definedName>
    <definedName name="___59__123Graph_CCHART_29" hidden="1">[1]JTwo!$D$86:$D$98</definedName>
    <definedName name="___6__123Graph_ACHART_14" hidden="1">[1]Calc!$AH$10:$AH$28</definedName>
    <definedName name="___60__123Graph_CCHART_30" hidden="1">[1]HOne!$D$88:$D$110</definedName>
    <definedName name="___61__123Graph_DCHART_25" hidden="1">[1]GoSeven!$E$90:$E$105</definedName>
    <definedName name="___62__123Graph_DCHART_26" hidden="1">[1]GrThree!$E$90:$E$110</definedName>
    <definedName name="___63__123Graph_DCHART_27" hidden="1">[1]HTwo!$E$88:$E$110</definedName>
    <definedName name="___64__123Graph_DCHART_28" hidden="1">[1]JOne!$E$86:$E$98</definedName>
    <definedName name="___65__123Graph_DCHART_29" hidden="1">[1]JTwo!$E$86:$E$98</definedName>
    <definedName name="___6565" hidden="1">[1]Calc!$O$9:$O$36</definedName>
    <definedName name="___65656" hidden="1">[1]GrThree!$E$90:$E$110</definedName>
    <definedName name="___66__123Graph_DCHART_30" hidden="1">[1]HOne!$E$86:$E$110</definedName>
    <definedName name="___67__123Graph_XCHART_10" hidden="1">[1]Calc!$A$153:$A$325</definedName>
    <definedName name="___68__123Graph_XCHART_11" hidden="1">[1]Calc!$A$153:$A$315</definedName>
    <definedName name="___69__123Graph_XCHART_12" hidden="1">[1]Calc!$A$153:$A$313</definedName>
    <definedName name="___7__123Graph_ACHART_15" hidden="1">[1]Calc!$AJ$8:$AJ$19</definedName>
    <definedName name="___70__123Graph_XCHART_13" hidden="1">[1]Calc!$A$13:$A$33</definedName>
    <definedName name="___71__123Graph_XCHART_14" hidden="1">[1]Calc!$A$11:$A$28</definedName>
    <definedName name="___72__123Graph_XCHART_15" hidden="1">[1]Calc!$A$8:$A$19</definedName>
    <definedName name="___73__123Graph_XCHART_16" hidden="1">[1]Calc!$A$8:$A$21</definedName>
    <definedName name="___74__123Graph_XCHART_2" hidden="1">[1]Calc!$A$23:$A$58</definedName>
    <definedName name="___7454" hidden="1">[1]GoSeven!$D$90:$D$105</definedName>
    <definedName name="___74545" hidden="1">[1]HOne!$D$88:$D$110</definedName>
    <definedName name="___745858" hidden="1">[1]GoSeven!$E$90:$E$105</definedName>
    <definedName name="___75__123Graph_XCHART_3" hidden="1">[1]Calc!$A$38:$A$107</definedName>
    <definedName name="___75545454" hidden="1">[1]HTwo!$E$88:$E$110</definedName>
    <definedName name="___76__123Graph_XCHART_4" hidden="1">[1]Calc!$A$13:$A$53</definedName>
    <definedName name="___77__123Graph_XCHART_5" hidden="1">[1]Calc!$A$9:$A$36</definedName>
    <definedName name="___78__123Graph_XCHART_6" hidden="1">[1]Calc!$A$9:$A$41</definedName>
    <definedName name="___79__123Graph_XCHART_7" hidden="1">[1]Calc!$A$153:$A$688</definedName>
    <definedName name="___8__123Graph_ACHART_16" hidden="1">[1]Calc!$AL$8:$AL$21</definedName>
    <definedName name="___80__123Graph_XCHART_8" hidden="1">[1]Calc!$A$83:$A$154</definedName>
    <definedName name="___81__123Graph_XCHART_9" hidden="1">[1]Calc!$A$83:$A$153</definedName>
    <definedName name="___9__123Graph_ACHART_17" hidden="1">[1]GoEight!$B$115:$B$160</definedName>
    <definedName name="___98" hidden="1">[1]Calc!$U$83:$U$153</definedName>
    <definedName name="__10__123Graph_ACHART_18" hidden="1">[1]GrFour!$B$115:$B$185</definedName>
    <definedName name="__12__123Graph_ACHART_22" hidden="1">[1]MOne!$B$145:$B$231</definedName>
    <definedName name="__13__123Graph_ACHART_23" hidden="1">[1]MTwo!$B$145:$B$232</definedName>
    <definedName name="__14__123Graph_ACHART_24" hidden="1">[1]KOne!$B$230:$B$755</definedName>
    <definedName name="__15__123Graph_ACHART_25" hidden="1">[1]GoSeven!$B$90:$B$125</definedName>
    <definedName name="__155" hidden="1">[1]JOne!$C$86:$C$112</definedName>
    <definedName name="__16__123Graph_ACHART_26" hidden="1">[1]GrThree!$B$90:$B$140</definedName>
    <definedName name="__17__123Graph_ACHART_27" hidden="1">[1]HTwo!$B$88:$B$130</definedName>
    <definedName name="__18__123Graph_ACHART_28" hidden="1">[1]JOne!$B$86:$B$112</definedName>
    <definedName name="__19__123Graph_ACHART_29" hidden="1">[1]JTwo!$B$86:$B$116</definedName>
    <definedName name="__2__123Graph_ACHART_10" hidden="1">[1]Calc!$AB$153:$AB$325</definedName>
    <definedName name="__20__123Graph_ACHART_3" hidden="1">[1]Calc!$H$38:$H$107</definedName>
    <definedName name="__21__123Graph_ACHART_30" hidden="1">[1]HOne!$B$88:$B$130</definedName>
    <definedName name="__22__123Graph_ACHART_4" hidden="1">[1]Calc!$L$13:$L$53</definedName>
    <definedName name="__23__123Graph_ACHART_5" hidden="1">[1]Calc!$N$9:$N$36</definedName>
    <definedName name="__24__123Graph_ACHART_6" hidden="1">[1]Calc!$P$9:$P$41</definedName>
    <definedName name="__25__123Graph_ACHART_7" hidden="1">[1]Calc!$R$153:$R$688</definedName>
    <definedName name="__26__123Graph_ACHART_8" hidden="1">[1]Calc!$T$83:$T$153</definedName>
    <definedName name="__27__123Graph_ACHART_9" hidden="1">[1]Calc!$V$83:$V$153</definedName>
    <definedName name="__28__123Graph_BCHART_1" hidden="1">[1]Calc!$E$38:$E$83</definedName>
    <definedName name="__29__123Graph_BCHART_10" hidden="1">[1]Calc!$AC$153:$AC$325</definedName>
    <definedName name="__3__123Graph_ACHART_11" hidden="1">[1]Calc!$Z$153:$Z$315</definedName>
    <definedName name="__30__123Graph_BCHART_11" hidden="1">[1]Calc!$AA$153:$AA$315</definedName>
    <definedName name="__31__123Graph_BCHART_12" hidden="1">[1]Calc!$Y$153:$Y$313</definedName>
    <definedName name="__32__123Graph_BCHART_13" hidden="1">[1]Calc!$AE$10:$AE$33</definedName>
    <definedName name="__33__123Graph_BCHART_14" hidden="1">[1]Calc!$AI$10:$AI$28</definedName>
    <definedName name="__34__123Graph_BCHART_15" hidden="1">[1]Calc!$AK$8:$AK$19</definedName>
    <definedName name="__35__123Graph_BCHART_16" hidden="1">[1]Calc!$AM$8:$AM$21</definedName>
    <definedName name="__36__123Graph_BCHART_17" hidden="1">[1]GoEight!$C$115:$C$160</definedName>
    <definedName name="__37__123Graph_BCHART_18" hidden="1">[1]GrFour!$C$115:$C$190</definedName>
    <definedName name="__38__123Graph_BCHART_2" hidden="1">[1]Calc!$G$23:$G$58</definedName>
    <definedName name="__39__123Graph_BCHART_22" hidden="1">[1]MOne!$C$145:$C$231</definedName>
    <definedName name="__4__123Graph_ACHART_12" hidden="1">[1]Calc!$X$153:$X$313</definedName>
    <definedName name="__40__123Graph_BCHART_23" hidden="1">[1]MTwo!$C$145:$C$231</definedName>
    <definedName name="__41__123Graph_BCHART_24" hidden="1">[1]KOne!$C$230:$C$755</definedName>
    <definedName name="__42__123Graph_BCHART_25" hidden="1">[1]GoSeven!$C$90:$C$125</definedName>
    <definedName name="__43__123Graph_BCHART_26" hidden="1">[1]GrThree!$C$90:$C$140</definedName>
    <definedName name="__44__123Graph_BCHART_27" hidden="1">[1]HTwo!$C$88:$C$130</definedName>
    <definedName name="__45__123Graph_BCHART_28" hidden="1">[1]JOne!$C$86:$C$112</definedName>
    <definedName name="__45545" hidden="1">[1]Calc!$A$153:$A$313</definedName>
    <definedName name="__45555" hidden="1">[1]GrThree!$D$90:$D$110</definedName>
    <definedName name="__46__123Graph_BCHART_29" hidden="1">[1]JTwo!$C$86:$C$116</definedName>
    <definedName name="__46566" hidden="1">[1]Calc!$W$83:$W$153</definedName>
    <definedName name="__47__123Graph_BCHART_3" hidden="1">[1]Calc!$I$38:$I$107</definedName>
    <definedName name="__48__123Graph_BCHART_30" hidden="1">[1]HOne!$C$88:$C$130</definedName>
    <definedName name="__49__123Graph_BCHART_4" hidden="1">[1]Calc!$M$13:$M$53</definedName>
    <definedName name="__5__123Graph_ACHART_13" hidden="1">[1]Calc!$AD$10:$AD$33</definedName>
    <definedName name="__50__123Graph_BCHART_5" hidden="1">[1]Calc!$O$9:$O$36</definedName>
    <definedName name="__51__123Graph_BCHART_6" hidden="1">[1]Calc!$Q$9:$Q$41</definedName>
    <definedName name="__52__123Graph_BCHART_7" hidden="1">[1]Calc!$S$153:$S$688</definedName>
    <definedName name="__53__123Graph_BCHART_8" hidden="1">[1]Calc!$U$83:$U$153</definedName>
    <definedName name="__54__123Graph_BCHART_9" hidden="1">[1]Calc!$W$83:$W$153</definedName>
    <definedName name="__55__123Graph_CCHART_25" hidden="1">[1]GoSeven!$D$90:$D$105</definedName>
    <definedName name="__5555" hidden="1">[1]Calc!$A$153:$A$325</definedName>
    <definedName name="__56__123Graph_CCHART_26" hidden="1">[1]GrThree!$D$90:$D$110</definedName>
    <definedName name="__566" hidden="1">[1]Calc!$A$11:$A$28</definedName>
    <definedName name="__566556" hidden="1">[1]Calc!$I$38:$I$107</definedName>
    <definedName name="__57__123Graph_CCHART_27" hidden="1">[1]HTwo!$D$88:$D$110</definedName>
    <definedName name="__58__123Graph_CCHART_28" hidden="1">[1]JOne!$D$86:$D$98</definedName>
    <definedName name="__59__123Graph_CCHART_29" hidden="1">[1]JTwo!$D$86:$D$98</definedName>
    <definedName name="__6__123Graph_ACHART_14" hidden="1">[1]Calc!$AH$10:$AH$28</definedName>
    <definedName name="__60__123Graph_CCHART_30" hidden="1">[1]HOne!$D$88:$D$110</definedName>
    <definedName name="__61__123Graph_DCHART_25" hidden="1">[1]GoSeven!$E$90:$E$105</definedName>
    <definedName name="__62__123Graph_DCHART_26" hidden="1">[1]GrThree!$E$90:$E$110</definedName>
    <definedName name="__63__123Graph_DCHART_27" hidden="1">[1]HTwo!$E$88:$E$110</definedName>
    <definedName name="__64__123Graph_DCHART_28" hidden="1">[1]JOne!$E$86:$E$98</definedName>
    <definedName name="__65__123Graph_DCHART_29" hidden="1">[1]JTwo!$E$86:$E$98</definedName>
    <definedName name="__66__123Graph_DCHART_30" hidden="1">[1]HOne!$E$86:$E$110</definedName>
    <definedName name="__67__123Graph_XCHART_10" hidden="1">[1]Calc!$A$153:$A$325</definedName>
    <definedName name="__68__123Graph_XCHART_11" hidden="1">[1]Calc!$A$153:$A$315</definedName>
    <definedName name="__69__123Graph_XCHART_12" hidden="1">[1]Calc!$A$153:$A$313</definedName>
    <definedName name="__7__123Graph_ACHART_15" hidden="1">[1]Calc!$AJ$8:$AJ$19</definedName>
    <definedName name="__70__123Graph_XCHART_13" hidden="1">[1]Calc!$A$13:$A$33</definedName>
    <definedName name="__71__123Graph_XCHART_14" hidden="1">[1]Calc!$A$11:$A$28</definedName>
    <definedName name="__72__123Graph_XCHART_15" hidden="1">[1]Calc!$A$8:$A$19</definedName>
    <definedName name="__73__123Graph_XCHART_16" hidden="1">[1]Calc!$A$8:$A$21</definedName>
    <definedName name="__74__123Graph_XCHART_2" hidden="1">[1]Calc!$A$23:$A$58</definedName>
    <definedName name="__75__123Graph_XCHART_3" hidden="1">[1]Calc!$A$38:$A$107</definedName>
    <definedName name="__76__123Graph_XCHART_4" hidden="1">[1]Calc!$A$13:$A$53</definedName>
    <definedName name="__77__123Graph_XCHART_5" hidden="1">[1]Calc!$A$9:$A$36</definedName>
    <definedName name="__78__123Graph_XCHART_6" hidden="1">[1]Calc!$A$9:$A$41</definedName>
    <definedName name="__79__123Graph_XCHART_7" hidden="1">[1]Calc!$A$153:$A$688</definedName>
    <definedName name="__8__123Graph_ACHART_16" hidden="1">[1]Calc!$AL$8:$AL$21</definedName>
    <definedName name="__80__123Graph_XCHART_8" hidden="1">[1]Calc!$A$83:$A$154</definedName>
    <definedName name="__81__123Graph_XCHART_9" hidden="1">[1]Calc!$A$83:$A$153</definedName>
    <definedName name="__858558" hidden="1">[1]HOne!$E$86:$E$110</definedName>
    <definedName name="__9__123Graph_ACHART_17" hidden="1">[1]GoEight!$B$115:$B$160</definedName>
    <definedName name="__996" hidden="1">[1]Calc!$A$8:$A$19</definedName>
    <definedName name="__iii8" hidden="1">[1]JOne!$B$86:$B$112</definedName>
    <definedName name="__iij5" hidden="1">[1]HOne!$B$88:$B$130</definedName>
    <definedName name="_1__123Graph_ACHART_1" hidden="1">[1]Calc!$D$38:$D$83</definedName>
    <definedName name="_1__123Graph_XCHART_16" hidden="1">[1]Calc!$A$8:$A$21</definedName>
    <definedName name="_10__123Graph_ACHART_18" hidden="1">[1]GrFour!$B$115:$B$185</definedName>
    <definedName name="_11__123Graph_ACHART_2" hidden="1">[1]Calc!$F$23:$F$58</definedName>
    <definedName name="_12__123Graph_ACHART_22" hidden="1">[1]MOne!$B$145:$B$231</definedName>
    <definedName name="_125nhg" hidden="1">[1]Calc!$AH$10:$AH$28</definedName>
    <definedName name="_13__123Graph_ACHART_23" hidden="1">[1]MTwo!$B$145:$B$232</definedName>
    <definedName name="_14__123Graph_ACHART_24" hidden="1">[1]KOne!$B$230:$B$755</definedName>
    <definedName name="_15__123Graph_ACHART_25" hidden="1">[1]GoSeven!$B$90:$B$125</definedName>
    <definedName name="_16__123Graph_ACHART_26" hidden="1">[1]GrThree!$B$90:$B$140</definedName>
    <definedName name="_17__123Graph_ACHART_27" hidden="1">[1]HTwo!$B$88:$B$130</definedName>
    <definedName name="_18__123Graph_ACHART_28" hidden="1">[1]JOne!$B$86:$B$112</definedName>
    <definedName name="_19__123Graph_ACHART_29" hidden="1">[1]JTwo!$B$86:$B$116</definedName>
    <definedName name="_2__123Graph_ACHART_10" hidden="1">[1]Calc!$AB$153:$AB$325</definedName>
    <definedName name="_2__123Graph_XCHART_2" hidden="1">[1]Calc!$A$23:$A$58</definedName>
    <definedName name="_20__123Graph_ACHART_3" hidden="1">[1]Calc!$H$38:$H$107</definedName>
    <definedName name="_21__123Graph_ACHART_30" hidden="1">[1]HOne!$B$88:$B$130</definedName>
    <definedName name="_22__123Graph_ACHART_4" hidden="1">[1]Calc!$L$13:$L$53</definedName>
    <definedName name="_23__123Graph_ACHART_5" hidden="1">[1]Calc!$N$9:$N$36</definedName>
    <definedName name="_236jky" hidden="1">[1]Calc!$X$153:$X$313</definedName>
    <definedName name="_24__123Graph_ACHART_6" hidden="1">[1]Calc!$P$9:$P$41</definedName>
    <definedName name="_25__123Graph_ACHART_7" hidden="1">[1]Calc!$R$153:$R$688</definedName>
    <definedName name="_256gntyj" hidden="1">[1]Calc!$AJ$8:$AJ$19</definedName>
    <definedName name="_256io" hidden="1">[1]Calc!$AB$153:$AB$325</definedName>
    <definedName name="_26__123Graph_ACHART_8" hidden="1">[1]Calc!$T$83:$T$153</definedName>
    <definedName name="_27__123Graph_ACHART_9" hidden="1">[1]Calc!$V$83:$V$153</definedName>
    <definedName name="_28__123Graph_BCHART_1" hidden="1">[1]Calc!$E$38:$E$83</definedName>
    <definedName name="_29__123Graph_BCHART_10" hidden="1">[1]Calc!$AC$153:$AC$325</definedName>
    <definedName name="_3__123Graph_ACHART_11" hidden="1">[1]Calc!$Z$153:$Z$315</definedName>
    <definedName name="_3__123Graph_XCHART_3" hidden="1">[1]Calc!$A$38:$A$107</definedName>
    <definedName name="_30__123Graph_BCHART_11" hidden="1">[1]Calc!$AA$153:$AA$315</definedName>
    <definedName name="_31__123Graph_BCHART_12" hidden="1">[1]Calc!$Y$153:$Y$313</definedName>
    <definedName name="_32__123Graph_BCHART_13" hidden="1">[1]Calc!$AE$10:$AE$33</definedName>
    <definedName name="_33__123Graph_BCHART_14" hidden="1">[1]Calc!$AI$10:$AI$28</definedName>
    <definedName name="_34__123Graph_BCHART_15" hidden="1">[1]Calc!$AK$8:$AK$19</definedName>
    <definedName name="_35__123Graph_BCHART_16" hidden="1">[1]Calc!$AM$8:$AM$21</definedName>
    <definedName name="_36__123Graph_BCHART_17" hidden="1">[1]GoEight!$C$115:$C$160</definedName>
    <definedName name="_37__123Graph_BCHART_18" hidden="1">[1]GrFour!$C$115:$C$190</definedName>
    <definedName name="_38__123Graph_BCHART_2" hidden="1">[1]Calc!$G$23:$G$58</definedName>
    <definedName name="_39__123Graph_BCHART_22" hidden="1">[1]MOne!$C$145:$C$231</definedName>
    <definedName name="_4__123Graph_ACHART_12" hidden="1">[1]Calc!$X$153:$X$313</definedName>
    <definedName name="_4__123Graph_XCHART_4" hidden="1">[1]Calc!$A$13:$A$53</definedName>
    <definedName name="_40__123Graph_BCHART_23" hidden="1">[1]MTwo!$C$145:$C$231</definedName>
    <definedName name="_41__123Graph_BCHART_24" hidden="1">[1]KOne!$C$230:$C$755</definedName>
    <definedName name="_42__123Graph_BCHART_25" hidden="1">[1]GoSeven!$C$90:$C$125</definedName>
    <definedName name="_43__123Graph_BCHART_26" hidden="1">[1]GrThree!$C$90:$C$140</definedName>
    <definedName name="_44__123Graph_BCHART_27" hidden="1">[1]HTwo!$C$88:$C$130</definedName>
    <definedName name="_45__123Graph_BCHART_28" hidden="1">[1]JOne!$C$86:$C$112</definedName>
    <definedName name="_46__123Graph_BCHART_29" hidden="1">[1]JTwo!$C$86:$C$116</definedName>
    <definedName name="_47__123Graph_BCHART_3" hidden="1">[1]Calc!$I$38:$I$107</definedName>
    <definedName name="_48__123Graph_BCHART_30" hidden="1">[1]HOne!$C$88:$C$130</definedName>
    <definedName name="_49__123Graph_BCHART_4" hidden="1">[1]Calc!$M$13:$M$53</definedName>
    <definedName name="_5__123Graph_ACHART_13" hidden="1">[1]Calc!$AD$10:$AD$33</definedName>
    <definedName name="_5__123Graph_XCHART_5" hidden="1">[1]Calc!$A$9:$A$36</definedName>
    <definedName name="_50__123Graph_BCHART_5" hidden="1">[1]Calc!$O$9:$O$36</definedName>
    <definedName name="_51__123Graph_BCHART_6" hidden="1">[1]Calc!$Q$9:$Q$41</definedName>
    <definedName name="_52__123Graph_BCHART_7" hidden="1">[1]Calc!$S$153:$S$688</definedName>
    <definedName name="_53__123Graph_BCHART_8" hidden="1">[1]Calc!$U$83:$U$153</definedName>
    <definedName name="_54__123Graph_BCHART_9" hidden="1">[1]Calc!$W$83:$W$153</definedName>
    <definedName name="_55__123Graph_CCHART_25" hidden="1">[1]GoSeven!$D$90:$D$105</definedName>
    <definedName name="_556" hidden="1">[1]Calc!$F$23:$F$58</definedName>
    <definedName name="_55656" hidden="1">[1]MOne!$B$145:$B$231</definedName>
    <definedName name="_56__123Graph_CCHART_26" hidden="1">[1]GrThree!$D$90:$D$110</definedName>
    <definedName name="_568JK" hidden="1">[1]Calc!$D$38:$D$83</definedName>
    <definedName name="_57__123Graph_CCHART_27" hidden="1">[1]HTwo!$D$88:$D$110</definedName>
    <definedName name="_58__123Graph_CCHART_28" hidden="1">[1]JOne!$D$86:$D$98</definedName>
    <definedName name="_59__123Graph_CCHART_29" hidden="1">[1]JTwo!$D$86:$D$98</definedName>
    <definedName name="_6__123Graph_ACHART_14" hidden="1">[1]Calc!$AH$10:$AH$28</definedName>
    <definedName name="_6__123Graph_XCHART_6" hidden="1">[1]Calc!$A$9:$A$41</definedName>
    <definedName name="_60__123Graph_CCHART_30" hidden="1">[1]HOne!$D$88:$D$110</definedName>
    <definedName name="_61__123Graph_DCHART_25" hidden="1">[1]GoSeven!$E$90:$E$105</definedName>
    <definedName name="_62__123Graph_DCHART_26" hidden="1">[1]GrThree!$E$90:$E$110</definedName>
    <definedName name="_63__123Graph_DCHART_27" hidden="1">[1]HTwo!$E$88:$E$110</definedName>
    <definedName name="_64__123Graph_DCHART_28" hidden="1">[1]JOne!$E$86:$E$98</definedName>
    <definedName name="_65__123Graph_DCHART_29" hidden="1">[1]JTwo!$E$86:$E$98</definedName>
    <definedName name="_66__123Graph_DCHART_30" hidden="1">[1]HOne!$E$86:$E$110</definedName>
    <definedName name="_666" hidden="1">[1]Calc!$A$13:$A$33</definedName>
    <definedName name="_67__123Graph_XCHART_10" hidden="1">[1]Calc!$A$153:$A$325</definedName>
    <definedName name="_68__123Graph_XCHART_11" hidden="1">[1]Calc!$A$153:$A$315</definedName>
    <definedName name="_69__123Graph_XCHART_12" hidden="1">[1]Calc!$A$153:$A$313</definedName>
    <definedName name="_693kiiik" hidden="1">[1]Calc!$Z$153:$Z$315</definedName>
    <definedName name="_7__123Graph_ACHART_15" hidden="1">[1]Calc!$AJ$8:$AJ$19</definedName>
    <definedName name="_7__123Graph_XCHART_7" hidden="1">[1]Calc!$A$153:$A$688</definedName>
    <definedName name="_70__123Graph_XCHART_13" hidden="1">[1]Calc!$A$13:$A$33</definedName>
    <definedName name="_71__123Graph_XCHART_14" hidden="1">[1]Calc!$A$11:$A$28</definedName>
    <definedName name="_72__123Graph_XCHART_15" hidden="1">[1]Calc!$A$8:$A$19</definedName>
    <definedName name="_73__123Graph_XCHART_16" hidden="1">[1]Calc!$A$8:$A$21</definedName>
    <definedName name="_74__123Graph_XCHART_2" hidden="1">[1]Calc!$A$23:$A$58</definedName>
    <definedName name="_75__123Graph_XCHART_3" hidden="1">[1]Calc!$A$38:$A$107</definedName>
    <definedName name="_76__123Graph_XCHART_4" hidden="1">[1]Calc!$A$13:$A$53</definedName>
    <definedName name="_77__123Graph_XCHART_5" hidden="1">[1]Calc!$A$9:$A$36</definedName>
    <definedName name="_78__123Graph_XCHART_6" hidden="1">[1]Calc!$A$9:$A$41</definedName>
    <definedName name="_79__123Graph_XCHART_7" hidden="1">[1]Calc!$A$153:$A$688</definedName>
    <definedName name="_8__123Graph_ACHART_16" hidden="1">[1]Calc!$AL$8:$AL$21</definedName>
    <definedName name="_8__123Graph_XCHART_8" hidden="1">[1]Calc!$A$83:$A$154</definedName>
    <definedName name="_80__123Graph_XCHART_8" hidden="1">[1]Calc!$A$83:$A$154</definedName>
    <definedName name="_81__123Graph_XCHART_9" hidden="1">[1]Calc!$A$83:$A$153</definedName>
    <definedName name="_9__123Graph_ACHART_17" hidden="1">[1]GoEight!$B$115:$B$160</definedName>
    <definedName name="_9__123Graph_XCHART_9" hidden="1">[1]Calc!$A$83:$A$153</definedName>
    <definedName name="_filterDatabaseActual" hidden="1">'[2]Gen Data'!$A$1:$B$309</definedName>
    <definedName name="_ghftr" hidden="1">[1]GrFour!$C$115:$C$190</definedName>
    <definedName name="_gvgy" hidden="1">[1]KOne!$C$230:$C$755</definedName>
    <definedName name="_hgcft" hidden="1">[1]MOne!$C$145:$C$231</definedName>
    <definedName name="_hgvgf" hidden="1">[1]HTwo!$B$88:$B$130</definedName>
    <definedName name="_hgvhgc" hidden="1">[1]Calc!$R$153:$R$688</definedName>
    <definedName name="_hgvyg" hidden="1">[1]Calc!$AK$8:$AK$19</definedName>
    <definedName name="_hgvyu" hidden="1">[1]GrThree!$B$90:$B$140</definedName>
    <definedName name="_hgyf" hidden="1">[1]Calc!$G$23:$G$58</definedName>
    <definedName name="_hjv" hidden="1">[1]Calc!$Y$153:$Y$313</definedName>
    <definedName name="_hjvyg" hidden="1">[1]MTwo!$C$145:$C$231</definedName>
    <definedName name="_hvfc" hidden="1">[1]Calc!$AM$8:$AM$21</definedName>
    <definedName name="_iii8" hidden="1">[1]JOne!$B$86:$B$112</definedName>
    <definedName name="_iij5" hidden="1">[1]HOne!$B$88:$B$130</definedName>
    <definedName name="_jbuh" hidden="1">[1]Calc!$L$13:$L$53</definedName>
    <definedName name="_jbuhg" hidden="1">[1]JTwo!$B$86:$B$116</definedName>
    <definedName name="_jhbjh" hidden="1">[1]Calc!$P$9:$P$41</definedName>
    <definedName name="_jhbug" hidden="1">[1]Calc!$E$38:$E$83</definedName>
    <definedName name="_jhbuy" hidden="1">[1]Calc!$N$9:$N$36</definedName>
    <definedName name="_jhfgc" hidden="1">[1]HTwo!$C$88:$C$130</definedName>
    <definedName name="_jhgfgt" hidden="1">[1]JOne!$B$86:$B$112</definedName>
    <definedName name="_jhgu" hidden="1">[1]KOne!$B$230:$B$755</definedName>
    <definedName name="_jhgyt" hidden="1">[1]Calc!$AA$153:$AA$315</definedName>
    <definedName name="_jhuy" hidden="1">[1]HOne!$B$88:$B$130</definedName>
    <definedName name="_jhvfgc" hidden="1">[1]GoSeven!$C$90:$C$125</definedName>
    <definedName name="_jhvg" hidden="1">[1]GrThree!$C$90:$C$140</definedName>
    <definedName name="_jhvgt" hidden="1">[1]Calc!$V$83:$V$153</definedName>
    <definedName name="_jhvgu" hidden="1">[1]Calc!$AE$10:$AE$33</definedName>
    <definedName name="_jhvhg" hidden="1">[1]Calc!$T$83:$T$153</definedName>
    <definedName name="_jhvug" hidden="1">[1]Calc!$H$38:$H$107</definedName>
    <definedName name="_jhyg" hidden="1">[1]Calc!$AC$153:$AC$325</definedName>
    <definedName name="_jhygyt" hidden="1">[1]GoSeven!$B$90:$B$125</definedName>
    <definedName name="_jkl6" hidden="1">[1]Calc!$AA$153:$AA$315</definedName>
    <definedName name="_Order1" hidden="1">255</definedName>
    <definedName name="_Order2" hidden="1">255</definedName>
    <definedName name="AccessDatabase" hidden="1">"C:\Мои документы\Базовая сводная обязательств1.mdb"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S2DocOpenMode" hidden="1">"AS2DocumentEdit"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dziriTadi" hidden="1">{#N/A,#N/A,TRUE,"Лист1";#N/A,#N/A,TRUE,"Лист2";#N/A,#N/A,TRUE,"Лист3"}</definedName>
    <definedName name="E310AR30" hidden="1">{#N/A,#N/A,FALSE,"Aging Summary";#N/A,#N/A,FALSE,"Ratio Analysis";#N/A,#N/A,FALSE,"Test 120 Day Accts";#N/A,#N/A,FALSE,"Tickmarks"}</definedName>
    <definedName name="EV__DECIMALSYMBOL__" hidden="1">","</definedName>
    <definedName name="EV__EVCOM_OPTIONS__" hidden="1">8</definedName>
    <definedName name="EV__EXPOPTIONS__" hidden="1">0</definedName>
    <definedName name="EV__LASTREFTIME__" hidden="1">"(GMT+06:00)27.06.2011 17:07:01"</definedName>
    <definedName name="EV__LOCKEDCVW__BUDGETING" hidden="1">"ACTUAL,PLANRAZV,A001,SKFUND,MANUAL,EUR,2008.TOTAL,YTD,"</definedName>
    <definedName name="EV__LOCKEDCVW__ICMatching" hidden="1">"ACTUAL,INPUT,DO0001,M3_TOTAL,M4_TOTAL,M5_TOTAL,M1_TOTAL,NON_GROUP,TOT_IC,I_F0001,LC,2011.DEC,YTD,"</definedName>
    <definedName name="EV__LOCKEDCVW__LEGAL" hidden="1">"100000000,ACTUAL,INPUT,DO0015,M3_NONE,M4_NONE,M5_NONE,F_NONE,CG001,I_NONE,KZT,2010.DEC,PERIODIC,"</definedName>
    <definedName name="EV__LOCKEDCVW__OWNERSHIP" hidden="1">"ACTUAL,CGE001,CG001,I_T,METHOD,2008.TOTAL,PERIODIC,"</definedName>
    <definedName name="EV__LOCKEDCVW__RATE" hidden="1">"ACTUAL,EUR,AVG,GLOBAL,2008.TOTAL,PERIODIC,"</definedName>
    <definedName name="EV__LOCKEDCVW__SK_BUDGET" hidden="1">"PLANRAZV,VER_00,SKHOLD,EUR,INPUT,NONE,NONE,D1,2008.TOTAL,PERIODIC,"</definedName>
    <definedName name="EV__LOCKEDCVW__SK_FORM" hidden="1">"PLANRAZV,ACTUAL_1PM,SKHOLD,EUR,INPUT,NP01,NONE,2008.TOTAL,YTD,"</definedName>
    <definedName name="EV__LOCKEDCVW__SK_FORM_E" hidden="1">"PLANRAZV,PLAN_00,102,EUR,INPUT,NP01,NONE,2011.TOTAL,YTD,"</definedName>
    <definedName name="EV__LOCKEDCVW__SK_FORM_J" hidden="1">"PLANRAZV,VERS_01,101,LC,MANUAL,NONE,NONE,NONE,2012.FEB,YTD,"</definedName>
    <definedName name="EV__LOCKEDCVW__SK_FORM_R" hidden="1">"PLANRAZV,VERS_01,106,EUR,MANUAL,NP03,NONE,FACTOR_NONE,PARTIC_NONE,NONE,RESPON_NONE,RISK_TOTAL,ROWNER_TOTAL,2012.TOTAL,WAACT_NONE,YTD,"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"SK_CBP"</definedName>
    <definedName name="FCode" hidden="1">#REF!</definedName>
    <definedName name="fdsa" hidden="1">{#VALUE!,#N/A,FALSE,0;#N/A,#N/A,FALSE,0;#N/A,#N/A,FALSE,0;#N/A,#N/A,FALSE,0;#N/A,#N/A,FALSE,0;#N/A,#N/A,FALSE,0;#N/A,#N/A,FALSE,0;#N/A,#N/A,FALSE,0;#N/A,#N/A,FALSE,0;#N/A,#N/A,FALSE,0}</definedName>
    <definedName name="ganacias2" hidden="1">{"GAN.Y PERD.RESUMIDO",#N/A,FALSE,"Hoja1";"GAN.Y PERD.DETALLADO",#N/A,FALSE,"Hoja1"}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 hidden="1">{#N/A,#N/A,TRUE,"Лист1";#N/A,#N/A,TRUE,"Лист2";#N/A,#N/A,TRUE,"Лист3"}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b" hidden="1">{#N/A,#N/A,FALSE,"Planned"}</definedName>
    <definedName name="ghjkjghj" hidden="1">{#N/A,#N/A,FALSE,"Planned"}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jyjhjh" hidden="1">[1]JOne!$D$86:$D$98</definedName>
    <definedName name="HiddenRows" hidden="1">#REF!</definedName>
    <definedName name="MEWarning" hidden="1">1</definedName>
    <definedName name="neu" hidden="1">{#N/A,#N/A,FALSE,"Planned"}</definedName>
    <definedName name="OrderTable" hidden="1">#REF!</definedName>
    <definedName name="ProdForm" hidden="1">#REF!</definedName>
    <definedName name="Product" hidden="1">#REF!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RCArea" hidden="1">#REF!</definedName>
    <definedName name="SAPBEXhrIndnt" hidden="1">2</definedName>
    <definedName name="SAPBEXrevision" hidden="1">85</definedName>
    <definedName name="SAPBEXsysID" hidden="1">"MWP"</definedName>
    <definedName name="SAPBEXwbID" hidden="1">"4L3REJWHFBGXWYGQ7GKKCPU6K"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ecialPrice" hidden="1">#REF!</definedName>
    <definedName name="Taxes" hidden="1">#N/A</definedName>
    <definedName name="tbl_ProdInfo" hidden="1">#REF!</definedName>
    <definedName name="TextRefCopyRangeCount" hidden="1">3</definedName>
    <definedName name="tre" hidden="1">{#VALUE!,#N/A,FALSE,0;#N/A,#N/A,FALSE,0;#N/A,#N/A,FALSE,0;#N/A,#N/A,FALSE,0;#N/A,#N/A,FALSE,0;#N/A,#N/A,FALSE,0;#N/A,#N/A,FALSE,0;#N/A,#N/A,FALSE,0;#N/A,#N/A,FALSE,0;#N/A,#N/A,FALSE,0}</definedName>
    <definedName name="vhvhghvh" hidden="1">[1]Calc!$A$8:$A$21</definedName>
    <definedName name="vhvhvhjhvb" hidden="1">[1]Calc!$A$153:$A$688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Aging._.and._.Trend._.Analysis." hidden="1">{#N/A,#N/A,FALSE,"Aging Summary";#N/A,#N/A,FALSE,"Ratio Analysis";#N/A,#N/A,FALSE,"Test 120 Day Accts";#N/A,#N/A,FALSE,"Tickmarks"}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daily._.cash." hidden="1">{#N/A,#N/A,FALSE,"Planned"}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hidden="1">{"FLUJO DE CAJA",#N/A,FALSE,"Hoja1";"ANEXOS FLUJO",#N/A,FALSE,"Hoja1"}</definedName>
    <definedName name="wrn.GANANCIAS._.Y._.PERDIDAS." hidden="1">{"GAN.Y PERD.RESUMIDO",#N/A,FALSE,"Hoja1";"GAN.Y PERD.DETALLADO",#N/A,FALSE,"Hoja1"}</definedName>
    <definedName name="wrn.Inputs." hidden="1">{"Inputs 1","Base",FALSE,"INPUTS";"Inputs 2","Base",FALSE,"INPUTS";"Inputs 3","Base",FALSE,"INPUTS";"Inputs 4","Base",FALSE,"INPUTS";"Inputs 5","Base",FALSE,"INPUTS"}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hidden="1">{"Rep 1",#N/A,FALSE,"Reports";"Rep 2",#N/A,FALSE,"Reports";"Rep 3",#N/A,FALSE,"Reports";"Rep 4",#N/A,FALSE,"Reports"}</definedName>
    <definedName name="wrn.SALARIOS._.PRESUPUESTO." hidden="1">{"SALARIOS",#N/A,FALSE,"Hoja3";"SUELDOS EMPLEADOS",#N/A,FALSE,"Hoja4";"SUELDOS EJECUTIVOS",#N/A,FALSE,"Hoja5"}</definedName>
    <definedName name="wrn.Сравнение._.с._.отраслями." hidden="1">{#N/A,#N/A,TRUE,"Лист1";#N/A,#N/A,TRUE,"Лист2";#N/A,#N/A,TRUE,"Лист3"}</definedName>
    <definedName name="yr" hidden="1">{#VALUE!,#N/A,FALSE,0;#N/A,#N/A,FALSE,0;#N/A,#N/A,FALSE,0;#N/A,#N/A,FALSE,0;#N/A,#N/A,FALSE,0;#N/A,#N/A,FALSE,0;#N/A,#N/A,FALSE,0;#N/A,#N/A,FALSE,0;#N/A,#N/A,FALSE,0;#N/A,#N/A,FALSE,0}</definedName>
    <definedName name="Z_C37E65A7_9893_435E_9759_72E0D8A5DD87_.wvu.PrintTitles" hidden="1">#REF!</definedName>
    <definedName name="аля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рекркер" hidden="1">{#N/A,#N/A,TRUE,"Лист1";#N/A,#N/A,TRUE,"Лист2";#N/A,#N/A,TRUE,"Лист3"}</definedName>
    <definedName name="Ин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дцкавг98" hidden="1">{#N/A,#N/A,TRUE,"Лист1";#N/A,#N/A,TRUE,"Лист2";#N/A,#N/A,TRUE,"Лист3"}</definedName>
    <definedName name="каука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к" hidden="1">{#N/A,#N/A,TRUE,"Лист1";#N/A,#N/A,TRUE,"Лист2";#N/A,#N/A,TRUE,"Лист3"}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р" hidden="1">{#N/A,#N/A,TRUE,"Лист1";#N/A,#N/A,TRUE,"Лист2";#N/A,#N/A,TRUE,"Лист3"}</definedName>
    <definedName name="КРЕДИТ" hidden="1">{#N/A,#N/A,FALSE,"Planned"}</definedName>
    <definedName name="нуржан" hidden="1">{#N/A,#N/A,TRUE,"Лист1";#N/A,#N/A,TRUE,"Лист2";#N/A,#N/A,TRUE,"Лист3"}</definedName>
    <definedName name="О.И." hidden="1">{#N/A,#N/A,TRUE,"Лист1";#N/A,#N/A,TRUE,"Лист2";#N/A,#N/A,TRUE,"Лист3"}</definedName>
    <definedName name="_xlnm.Print_Area" localSheetId="0">'Исполнение ТС'!$A$1:$H$85</definedName>
    <definedName name="отчет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ро" hidden="1">{#VALUE!,#N/A,FALSE,0;#N/A,#N/A,FALSE,0;#N/A,#N/A,FALSE,0;#N/A,#N/A,FALSE,0}</definedName>
    <definedName name="рис1" hidden="1">{#N/A,#N/A,TRUE,"Лист1";#N/A,#N/A,TRUE,"Лист2";#N/A,#N/A,TRUE,"Лист3"}</definedName>
    <definedName name="рке" hidden="1">{#N/A,#N/A,TRUE,"Лист1";#N/A,#N/A,TRUE,"Лист2";#N/A,#N/A,TRUE,"Лист3"}</definedName>
    <definedName name="роол" hidden="1">{#VALUE!,#N/A,FALSE,0;#N/A,#N/A,FALSE,0;#N/A,#N/A,FALSE,0;#N/A,#N/A,FALSE,0}</definedName>
    <definedName name="т" hidden="1">{#N/A,#N/A,FALSE,"Planned"}</definedName>
    <definedName name="тп" hidden="1">{#N/A,#N/A,TRUE,"Лист1";#N/A,#N/A,TRUE,"Лист2";#N/A,#N/A,TRUE,"Лист3"}</definedName>
    <definedName name="ука" hidden="1">{#N/A,#N/A,TRUE,"Лист1";#N/A,#N/A,TRUE,"Лист2";#N/A,#N/A,TRUE,"Лист3"}</definedName>
    <definedName name="укауа" hidden="1">{#N/A,#N/A,TRUE,"Лист1";#N/A,#N/A,TRUE,"Лист2";#N/A,#N/A,TRUE,"Лист3"}</definedName>
    <definedName name="укаук" hidden="1">{#N/A,#N/A,TRUE,"Лист1";#N/A,#N/A,TRUE,"Лист2";#N/A,#N/A,TRUE,"Лист3"}</definedName>
    <definedName name="укаука" hidden="1">{#N/A,#N/A,TRUE,"Лист1";#N/A,#N/A,TRUE,"Лист2";#N/A,#N/A,TRUE,"Лист3"}</definedName>
    <definedName name="укаукаука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ыа" hidden="1">{#N/A,#N/A,TRUE,"Лист1";#N/A,#N/A,TRUE,"Лист2";#N/A,#N/A,TRUE,"Лист3"}</definedName>
    <definedName name="фыафы" hidden="1">{#N/A,#N/A,TRUE,"Лист1";#N/A,#N/A,TRUE,"Лист2";#N/A,#N/A,TRUE,"Лист3"}</definedName>
    <definedName name="фывфыв" hidden="1">#REF!</definedName>
    <definedName name="цувцув" hidden="1">{#N/A,#N/A,TRUE,"Лист1";#N/A,#N/A,TRUE,"Лист2";#N/A,#N/A,TRUE,"Лист3"}</definedName>
    <definedName name="шнар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птфкует" hidden="1">{#N/A,#N/A,TRUE,"Лист1";#N/A,#N/A,TRUE,"Лист2";#N/A,#N/A,TRUE,"Лист3"}</definedName>
    <definedName name="ыуаы" hidden="1">{#N/A,#N/A,TRUE,"Лист1";#N/A,#N/A,TRUE,"Лист2";#N/A,#N/A,TRUE,"Лист3"}</definedName>
    <definedName name="ыуаы1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G8" i="1" l="1"/>
  <c r="F74" i="1" l="1"/>
  <c r="G71" i="1"/>
  <c r="F71" i="1"/>
  <c r="E20" i="1" l="1"/>
  <c r="G20" i="1" s="1"/>
  <c r="F20" i="1" l="1"/>
  <c r="E82" i="1" l="1"/>
  <c r="E68" i="1"/>
  <c r="E19" i="1"/>
  <c r="G19" i="1" l="1"/>
  <c r="F19" i="1"/>
  <c r="D72" i="1" l="1"/>
  <c r="D18" i="1"/>
  <c r="F72" i="1" l="1"/>
  <c r="G72" i="1"/>
  <c r="F78" i="1"/>
  <c r="F79" i="1"/>
  <c r="G70" i="1" l="1"/>
  <c r="G45" i="1" l="1"/>
  <c r="G63" i="1" l="1"/>
  <c r="E77" i="1" l="1"/>
  <c r="E80" i="1" s="1"/>
  <c r="F80" i="1" s="1"/>
  <c r="E81" i="1"/>
  <c r="F81" i="1" s="1"/>
  <c r="F82" i="1"/>
  <c r="E43" i="1"/>
  <c r="E21" i="1"/>
  <c r="H11" i="3" l="1"/>
  <c r="H10" i="3"/>
  <c r="F9" i="3"/>
  <c r="H9" i="3" s="1"/>
  <c r="H8" i="3"/>
  <c r="F6" i="3"/>
  <c r="G6" i="3" s="1"/>
  <c r="E6" i="3"/>
  <c r="H5" i="3"/>
  <c r="G5" i="3"/>
  <c r="H4" i="3"/>
  <c r="G4" i="3"/>
  <c r="G11" i="3" l="1"/>
  <c r="G9" i="3"/>
  <c r="H6" i="3"/>
  <c r="F62" i="1"/>
  <c r="F63" i="1"/>
  <c r="E75" i="1" l="1"/>
  <c r="E14" i="1" l="1"/>
  <c r="G81" i="1" l="1"/>
  <c r="G82" i="1"/>
  <c r="G78" i="1"/>
  <c r="G79" i="1"/>
  <c r="G62" i="1"/>
  <c r="D67" i="1" l="1"/>
  <c r="E67" i="1" s="1"/>
  <c r="D77" i="1" l="1"/>
  <c r="E51" i="1"/>
  <c r="D51" i="1"/>
  <c r="E28" i="1"/>
  <c r="D28" i="1"/>
  <c r="G54" i="1" l="1"/>
  <c r="D14" i="1" l="1"/>
  <c r="G80" i="1" l="1"/>
  <c r="G77" i="1"/>
  <c r="F77" i="1"/>
  <c r="F73" i="1"/>
  <c r="F68" i="1"/>
  <c r="G60" i="1"/>
  <c r="F60" i="1"/>
  <c r="G59" i="1"/>
  <c r="F59" i="1"/>
  <c r="G58" i="1"/>
  <c r="F58" i="1"/>
  <c r="G57" i="1"/>
  <c r="F57" i="1"/>
  <c r="G56" i="1"/>
  <c r="F56" i="1"/>
  <c r="G55" i="1"/>
  <c r="F55" i="1"/>
  <c r="F54" i="1"/>
  <c r="G53" i="1"/>
  <c r="F53" i="1"/>
  <c r="G50" i="1"/>
  <c r="F50" i="1"/>
  <c r="G49" i="1"/>
  <c r="F49" i="1"/>
  <c r="G48" i="1"/>
  <c r="F48" i="1"/>
  <c r="G47" i="1"/>
  <c r="F47" i="1"/>
  <c r="F45" i="1"/>
  <c r="G44" i="1"/>
  <c r="F44" i="1"/>
  <c r="D43" i="1"/>
  <c r="G40" i="1"/>
  <c r="F40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6" i="1"/>
  <c r="F26" i="1"/>
  <c r="G25" i="1"/>
  <c r="F25" i="1"/>
  <c r="G24" i="1"/>
  <c r="F24" i="1"/>
  <c r="E23" i="1"/>
  <c r="D23" i="1"/>
  <c r="G22" i="1"/>
  <c r="F22" i="1"/>
  <c r="D21" i="1"/>
  <c r="G17" i="1"/>
  <c r="F17" i="1"/>
  <c r="G16" i="1"/>
  <c r="F16" i="1"/>
  <c r="G15" i="1"/>
  <c r="F15" i="1"/>
  <c r="G14" i="1"/>
  <c r="G13" i="1"/>
  <c r="F13" i="1"/>
  <c r="G12" i="1"/>
  <c r="F12" i="1"/>
  <c r="G11" i="1"/>
  <c r="F11" i="1"/>
  <c r="G10" i="1"/>
  <c r="F10" i="1"/>
  <c r="E9" i="1"/>
  <c r="D9" i="1"/>
  <c r="G29" i="1" l="1"/>
  <c r="G27" i="1"/>
  <c r="G46" i="1"/>
  <c r="F61" i="1"/>
  <c r="F21" i="1"/>
  <c r="G52" i="1"/>
  <c r="E42" i="1"/>
  <c r="E41" i="1" s="1"/>
  <c r="F52" i="1"/>
  <c r="G43" i="1"/>
  <c r="F39" i="1"/>
  <c r="F29" i="1"/>
  <c r="F27" i="1"/>
  <c r="G23" i="1"/>
  <c r="F14" i="1"/>
  <c r="F9" i="1"/>
  <c r="G68" i="1"/>
  <c r="D42" i="1"/>
  <c r="D41" i="1" s="1"/>
  <c r="G61" i="1"/>
  <c r="G39" i="1"/>
  <c r="G21" i="1"/>
  <c r="G9" i="1"/>
  <c r="F23" i="1"/>
  <c r="F43" i="1"/>
  <c r="F46" i="1"/>
  <c r="F41" i="1" l="1"/>
  <c r="E64" i="1"/>
  <c r="G41" i="1"/>
  <c r="G51" i="1"/>
  <c r="F42" i="1"/>
  <c r="F51" i="1"/>
  <c r="F28" i="1"/>
  <c r="G42" i="1"/>
  <c r="G28" i="1"/>
  <c r="F67" i="1" l="1"/>
  <c r="G67" i="1" l="1"/>
  <c r="D8" i="1"/>
  <c r="D64" i="1" s="1"/>
  <c r="D69" i="1" l="1"/>
  <c r="G64" i="1"/>
  <c r="G69" i="1" l="1"/>
  <c r="F64" i="1"/>
  <c r="F70" i="1"/>
  <c r="F69" i="1" l="1"/>
  <c r="G75" i="1" l="1"/>
  <c r="F75" i="1"/>
</calcChain>
</file>

<file path=xl/sharedStrings.xml><?xml version="1.0" encoding="utf-8"?>
<sst xmlns="http://schemas.openxmlformats.org/spreadsheetml/2006/main" count="295" uniqueCount="170">
  <si>
    <t>Приложение 1</t>
  </si>
  <si>
    <t>форма 5</t>
  </si>
  <si>
    <t>№ п/п</t>
  </si>
  <si>
    <t>Наименование показателей</t>
  </si>
  <si>
    <t>Ед. изм.</t>
  </si>
  <si>
    <t>Предусмотрено в утвержденной тарифной смете</t>
  </si>
  <si>
    <t>Фактически сложившиеся показатели тарифной сметы</t>
  </si>
  <si>
    <t>Отклонение, тыс. тенге</t>
  </si>
  <si>
    <t>Отклонение в процентах</t>
  </si>
  <si>
    <t>Причины отклонения</t>
  </si>
  <si>
    <t>I</t>
  </si>
  <si>
    <t>Затраты на производство товаров и предоставление услуг, всего, в т.ч.:</t>
  </si>
  <si>
    <t>тыс. тенге</t>
  </si>
  <si>
    <t>Материальные затраты всего, в т.ч.:</t>
  </si>
  <si>
    <t>1.1</t>
  </si>
  <si>
    <t>Сырье и материалы</t>
  </si>
  <si>
    <t>В рамках разрешенных 5% отклонений, предусмотренных  ст. 33 Закона РК "О естественных монополиях"</t>
  </si>
  <si>
    <t>1.2</t>
  </si>
  <si>
    <t>ГСМ</t>
  </si>
  <si>
    <t>1.3</t>
  </si>
  <si>
    <t>Энергия на компенсацию потерь</t>
  </si>
  <si>
    <t>1.4</t>
  </si>
  <si>
    <t>Услуги по балансированию рынка электроэнергии</t>
  </si>
  <si>
    <t>2</t>
  </si>
  <si>
    <t>Затраты на оплату труда, всего, в т.ч.:</t>
  </si>
  <si>
    <t>2.1</t>
  </si>
  <si>
    <t>заработная плата производственного персонала</t>
  </si>
  <si>
    <t>тенге</t>
  </si>
  <si>
    <t>человек</t>
  </si>
  <si>
    <t>2.2</t>
  </si>
  <si>
    <t>В рамках разрешенных 5% отклонений, предусмотренных  ст. 33 Закона РК "О естественных монополиях". Исходя из установленный ставок.</t>
  </si>
  <si>
    <t>2.3</t>
  </si>
  <si>
    <t xml:space="preserve">обязательные профессиональные пенсионные взносы </t>
  </si>
  <si>
    <t>3</t>
  </si>
  <si>
    <t>Амортизация</t>
  </si>
  <si>
    <t>4</t>
  </si>
  <si>
    <t>Ремонт всего, в т.ч.:</t>
  </si>
  <si>
    <t>4.1</t>
  </si>
  <si>
    <t>5</t>
  </si>
  <si>
    <t>Услуги сторонних организаций производственного характера, всего</t>
  </si>
  <si>
    <t>5.1</t>
  </si>
  <si>
    <t>услуги транспорта</t>
  </si>
  <si>
    <t>5.2</t>
  </si>
  <si>
    <t>услуги экспертиз</t>
  </si>
  <si>
    <t>5.3</t>
  </si>
  <si>
    <t>услуги каналов передачи данных АСКУЭ</t>
  </si>
  <si>
    <t>6</t>
  </si>
  <si>
    <t>7</t>
  </si>
  <si>
    <t xml:space="preserve">Прочие затраты </t>
  </si>
  <si>
    <t>7.1</t>
  </si>
  <si>
    <t xml:space="preserve">Коммунальные услуги </t>
  </si>
  <si>
    <t>тенге/кВтч</t>
  </si>
  <si>
    <t>7.2</t>
  </si>
  <si>
    <t xml:space="preserve">Командировочные расходы  </t>
  </si>
  <si>
    <t>7.3</t>
  </si>
  <si>
    <t>Услуги связи</t>
  </si>
  <si>
    <t>7.4</t>
  </si>
  <si>
    <t>Расходы на страхование</t>
  </si>
  <si>
    <t>7.5</t>
  </si>
  <si>
    <t>Содержание вневедомственной охраны</t>
  </si>
  <si>
    <t>7.6</t>
  </si>
  <si>
    <t>7.7</t>
  </si>
  <si>
    <t>Расходы по охране труда и ТБ, противопожарные мероприятия</t>
  </si>
  <si>
    <t>7.8</t>
  </si>
  <si>
    <t xml:space="preserve">Техосмотр и техобслуживание автотранспорта, прочие расходы на транспорт </t>
  </si>
  <si>
    <t>7.9</t>
  </si>
  <si>
    <t>Аренда помещении общественного назначения</t>
  </si>
  <si>
    <t>7.10</t>
  </si>
  <si>
    <t xml:space="preserve">Услуги по содержанию оборудования </t>
  </si>
  <si>
    <t>7.11</t>
  </si>
  <si>
    <t xml:space="preserve">Услуги сторонних организаций </t>
  </si>
  <si>
    <t>7.12</t>
  </si>
  <si>
    <t>Затраты на мероприятия по экологии</t>
  </si>
  <si>
    <t>II</t>
  </si>
  <si>
    <t>Расходы периода всего, в т.ч.:</t>
  </si>
  <si>
    <t>Общие и административные расходы всего, в том числе:</t>
  </si>
  <si>
    <t>Затраты на оплату труда всего, в т.ч.:</t>
  </si>
  <si>
    <t>8.1</t>
  </si>
  <si>
    <t>заработная плата административного персонала</t>
  </si>
  <si>
    <t>8.2</t>
  </si>
  <si>
    <t>10</t>
  </si>
  <si>
    <t>11</t>
  </si>
  <si>
    <t>12</t>
  </si>
  <si>
    <t>13</t>
  </si>
  <si>
    <t xml:space="preserve">Прочие расходы </t>
  </si>
  <si>
    <t>14.1</t>
  </si>
  <si>
    <t>14.2</t>
  </si>
  <si>
    <t>14.3</t>
  </si>
  <si>
    <t>14.4</t>
  </si>
  <si>
    <t>14.5</t>
  </si>
  <si>
    <t>14.6</t>
  </si>
  <si>
    <t>14.7</t>
  </si>
  <si>
    <t>14.9</t>
  </si>
  <si>
    <t>14.10</t>
  </si>
  <si>
    <t>Услуги банка</t>
  </si>
  <si>
    <t>III</t>
  </si>
  <si>
    <t>Доход (РБА*СП)</t>
  </si>
  <si>
    <t>IV</t>
  </si>
  <si>
    <t>V</t>
  </si>
  <si>
    <t>VI</t>
  </si>
  <si>
    <t>тыс. кВтч.</t>
  </si>
  <si>
    <t>переданный безвозмездно</t>
  </si>
  <si>
    <t>Нормативные технические потери</t>
  </si>
  <si>
    <t>%</t>
  </si>
  <si>
    <t>VII</t>
  </si>
  <si>
    <t>Справочно:</t>
  </si>
  <si>
    <t>АО "Объединённая ЭнергоCервисная Компания"</t>
  </si>
  <si>
    <t>Инвестиционная программа</t>
  </si>
  <si>
    <t>Корпоративный подоходный налог</t>
  </si>
  <si>
    <t xml:space="preserve">к Правилам формирования тарифов </t>
  </si>
  <si>
    <t>Всего доходов</t>
  </si>
  <si>
    <t>Незначительное увеличение объема передачи электроэнергии потребителями услуг АО «ОЭСК»</t>
  </si>
  <si>
    <t>14.8</t>
  </si>
  <si>
    <t>социальный налог, соц.отчисления, ОСМС</t>
  </si>
  <si>
    <t>капитальный ремонт, не приводящий к увеличению стоимости основных фондов</t>
  </si>
  <si>
    <t>Капитальный ремонт, не приводящий к увеличению стоимости основных фондов</t>
  </si>
  <si>
    <t xml:space="preserve">Налоговые платежи и сборы </t>
  </si>
  <si>
    <t>Материалы на эксплуатацию, ремонт, ОТ и ТБ</t>
  </si>
  <si>
    <t>Услуги сторонних организаций</t>
  </si>
  <si>
    <t>Подготовка кадров, повышение квалификации</t>
  </si>
  <si>
    <t>Всего затрат на предоставление услуг</t>
  </si>
  <si>
    <t xml:space="preserve">Прибыль, в том числе: </t>
  </si>
  <si>
    <t>Объем предоставляемых  услуг</t>
  </si>
  <si>
    <t>Итого объем передачи электроэнергии</t>
  </si>
  <si>
    <t>VIII</t>
  </si>
  <si>
    <t>Тариф (без НДС)</t>
  </si>
  <si>
    <t>17</t>
  </si>
  <si>
    <t>Среднесписочная численность персонала, в т.ч.:</t>
  </si>
  <si>
    <t>17.1</t>
  </si>
  <si>
    <t>производственного</t>
  </si>
  <si>
    <t>17.2</t>
  </si>
  <si>
    <t>административного</t>
  </si>
  <si>
    <t>18</t>
  </si>
  <si>
    <t>Среднемесячная заработная плата, всего, в т.ч.:</t>
  </si>
  <si>
    <t>18.1</t>
  </si>
  <si>
    <t>производственного персонала</t>
  </si>
  <si>
    <t>18.2</t>
  </si>
  <si>
    <t>административного персонала</t>
  </si>
  <si>
    <t>Расходы на выплату вознаграждений</t>
  </si>
  <si>
    <t>Регулируемая база задействованных активов (РБА)</t>
  </si>
  <si>
    <t>В связи с текучестью кадров АО "ОЭСК" и переходом персонала на более высокооплачиваемые ЗП энергопредприятий ВКО</t>
  </si>
  <si>
    <t>Незначительное увеличение доходов за счет роста объема передачи электроэнергии</t>
  </si>
  <si>
    <t>Отклонение обусловлено увеличением фактического объема передачи электроэнергии потребителями услуг АО "ОЭСК"</t>
  </si>
  <si>
    <t>Выполнена в полном объеме</t>
  </si>
  <si>
    <t>В связи с реализацией плана по мероприятий по энергосбережению и повышению энергоэффективности, проведением мероприятий  по снижению нормативных технических потерь</t>
  </si>
  <si>
    <t>Уменьшение безвозмездного объема передачи электроэнергии ЛК ГЭС</t>
  </si>
  <si>
    <t>Всего расходов</t>
  </si>
  <si>
    <t>Прибыль на реализацию инвестпрограммы</t>
  </si>
  <si>
    <t>Отнесение затрат в соответствии с раздельным учетом, учтены расходы, необходимые для оказания регулируемого вида деятельности</t>
  </si>
  <si>
    <t>Инвестиционная программа выполнена в полном объеме</t>
  </si>
  <si>
    <t>Действующий тариф в 2021 году</t>
  </si>
  <si>
    <t>Расчет расходов по КПН произведен в соответствии с Налоговым кодексом и раздельным учетом затрат, доходов и задействованных активов</t>
  </si>
  <si>
    <t>В связи со снижением возмездного объема передачи электроэнергии недополучен доход от оказания регулируемых услуг</t>
  </si>
  <si>
    <t>В целях сдерживания текучести кадров</t>
  </si>
  <si>
    <t>Отчет об исполнении тарифной сметы на услуги по передаче электрической энергии на 2023 год</t>
  </si>
  <si>
    <t>3.1.</t>
  </si>
  <si>
    <t>на выполнение инвестиционной программы</t>
  </si>
  <si>
    <t>3.2.</t>
  </si>
  <si>
    <t>на цели, связанные с капиталовложениями в фиксированные активы, используемые в предоставлении регулируемой услуги</t>
  </si>
  <si>
    <t>Перевыполнение ремонта транспорта хозспособом за счет экономии других статей затрат</t>
  </si>
  <si>
    <t xml:space="preserve">В соответствии с Постановлением Правительства Республики Казахстан от 31 декабря 2013 года № 1562 </t>
  </si>
  <si>
    <t>За счет экономии по другим статьям затрат. В связи с производственной необходимость., в соответствии с утвержденными ставками, стоимостью проезда,проживания, суточных.</t>
  </si>
  <si>
    <t>В связи с реализацией плана мероприятий по снижению нормативных технических потерь и снижению объема передачи электроэнергии</t>
  </si>
  <si>
    <t>Действие в течение 2023г. двух уровней тарифов:
- с 01.01 по 05.09.2023г. - 8,75 тенге/кВтч,
- с 06.09 по 31.12.2023г. - 10,10 тенге/кВтч.
Средневзвешенный тариф за 2023 год - 9,21 тенге/кВтч</t>
  </si>
  <si>
    <t xml:space="preserve">Переменные затраты, зависящие от объема регулируемых услуг. 
В связи со снижением объема передачи электроэнергии по независящим от АО "ОЭСК" причинам, которые влияют и на снижение нормативных технических потерь в натуральном выражении. Данная сумма экономии не служит основанием для утверждения временного компенсирующего тарифа (пп.4) п.220 параграф 1 глава 3 ПФТ № 90). </t>
  </si>
  <si>
    <t>Снижение фактического объёма передачи ЭЭ по независящим от АО "ОЭСК" причинам - снижение объёмов потребления крупного энергоёмкого потребителя АО «УК ТМК»</t>
  </si>
  <si>
    <t>За счет экономии по другим статьям затрат. В связи с производственной необходимостью, в соответствии с утвержденными ставками, стоимостью проезда, проживания, суточных.</t>
  </si>
  <si>
    <t xml:space="preserve">При заключении договора на комм.услуги, расчет сумм производится согласно утвержденным нормам. Окончательный расчет проводится по фактич. показателям приборов учета, в случае их отсутствия - по установленным нормам. Данная сумма экономии не служит основанием для утверждения временного компенсирующего тарифа (пп.4) п.220 параграф 1 глава 3 ПФТ № 90). </t>
  </si>
  <si>
    <t xml:space="preserve">Экономия за счет снижения объема и недополученного дохода. Данная сумма экономии не служит основанием для утверждения временного компенсирующего тарифа (пп.4) п.220 параграф 1 глава 3 ПФТ № 90). </t>
  </si>
  <si>
    <t>Увеличение амортизации за счёт переоценки внеоборотных активов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</si>
</sst>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_р_.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</cellStyleXfs>
  <cellXfs count="107">
    <xf numFmtId="0" fontId="0" fillId="0" borderId="0" xfId="0"/>
    <xf numFmtId="0" fontId="4" fillId="0" borderId="0" xfId="0" applyFont="1" applyFill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10" fontId="4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64" fontId="4" fillId="2" borderId="10" xfId="1" applyNumberFormat="1" applyFont="1" applyFill="1" applyBorder="1" applyAlignment="1">
      <alignment horizontal="left" vertical="center" wrapText="1"/>
    </xf>
    <xf numFmtId="164" fontId="4" fillId="2" borderId="9" xfId="1" applyNumberFormat="1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4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8" fillId="0" borderId="1" xfId="1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9" fontId="4" fillId="0" borderId="0" xfId="1" applyFont="1" applyFill="1" applyAlignment="1">
      <alignment vertical="center"/>
    </xf>
    <xf numFmtId="164" fontId="4" fillId="0" borderId="1" xfId="1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9" fontId="7" fillId="0" borderId="1" xfId="1" applyNumberFormat="1" applyFont="1" applyFill="1" applyBorder="1" applyAlignment="1">
      <alignment horizontal="center" vertical="center"/>
    </xf>
    <xf numFmtId="9" fontId="4" fillId="0" borderId="1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center" wrapText="1"/>
    </xf>
    <xf numFmtId="164" fontId="4" fillId="0" borderId="3" xfId="1" applyNumberFormat="1" applyFont="1" applyFill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5"/>
    <cellStyle name="Обычный 29" xfId="2"/>
    <cellStyle name="Обычный 29 2" xfId="3"/>
    <cellStyle name="Обычный 43" xfId="6"/>
    <cellStyle name="Процентный" xfId="1" builtinId="5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USS99"/>
      <sheetName val="P&amp;L CCI Detail"/>
      <sheetName val="Cash CCI Detail"/>
      <sheetName val="cscve"/>
      <sheetName val="Customer Lists"/>
      <sheetName val="DEC FEC 02 BD"/>
      <sheetName val="FLC.COMPL"/>
      <sheetName val="PPA Tariff"/>
      <sheetName val="PLAN MANUT"/>
      <sheetName val="Reforma Secundária"/>
      <sheetName val="Lists"/>
      <sheetName val="CP"/>
      <sheetName val="DE PARA"/>
      <sheetName val="Campiche"/>
      <sheetName val="Subsistemas Andres"/>
      <sheetName val="Ref. Materiales"/>
      <sheetName val="Subsistemas DPP"/>
      <sheetName val="Расчет_Ин"/>
      <sheetName val="Причины"/>
      <sheetName val="RT RI"/>
      <sheetName val="Dashboard"/>
      <sheetName val="Datos"/>
      <sheetName val="Option 0"/>
      <sheetName val="Prelim Cost"/>
      <sheetName val="ИТОГО Динамика"/>
      <sheetName val="3П ДДС"/>
      <sheetName val="loans"/>
      <sheetName val="Index (2)"/>
      <sheetName val="A"/>
      <sheetName val="Gen-2"/>
      <sheetName val="IC_A"/>
      <sheetName val="Busdev"/>
      <sheetName val="CA"/>
      <sheetName val="Consol"/>
      <sheetName val="Sch17  Guarantees"/>
      <sheetName val="Assump"/>
      <sheetName val="Unconsol"/>
      <sheetName val="Сценарий"/>
      <sheetName val="Год"/>
      <sheetName val="Версия"/>
      <sheetName val="Параметры"/>
      <sheetName val="Вспом"/>
      <sheetName val="Справочник причин"/>
      <sheetName val="X-rates"/>
      <sheetName val="Справочник причин (2)"/>
      <sheetName val="Лист2"/>
      <sheetName val="Compra - MWh"/>
      <sheetName val="Mapping"/>
      <sheetName val="øYñf"/>
      <sheetName val=""/>
      <sheetName val="031297"/>
      <sheetName val="CO_11"/>
      <sheetName val="pip.summ."/>
      <sheetName val="18."/>
      <sheetName val="11."/>
      <sheetName val="05."/>
      <sheetName val="09."/>
      <sheetName val="19."/>
      <sheetName val="01."/>
      <sheetName val="07."/>
      <sheetName val="28."/>
      <sheetName val="13."/>
      <sheetName val="03."/>
      <sheetName val="27."/>
      <sheetName val="20."/>
      <sheetName val="24."/>
      <sheetName val="25."/>
      <sheetName val="02."/>
      <sheetName val="21."/>
      <sheetName val="26."/>
      <sheetName val="23."/>
      <sheetName val="22."/>
      <sheetName val="IPR_VOG"/>
      <sheetName val="э"/>
      <sheetName val="Sheet1"/>
      <sheetName val="Balance Sheet"/>
      <sheetName val="Sheet3"/>
      <sheetName val="Справочники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D88">
            <v>10.89150688704</v>
          </cell>
          <cell r="E88">
            <v>25.568168502719999</v>
          </cell>
        </row>
        <row r="89"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Overall Cost Report"/>
      <sheetName val="ÅäÈçì"/>
      <sheetName val="Ïðåäïð"/>
      <sheetName val="Hot Sparks TETS_1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бензин по авто"/>
      <sheetName val="Осн.ср-в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abSelected="1" zoomScaleNormal="100" zoomScaleSheetLayoutView="100" workbookViewId="0">
      <pane ySplit="7" topLeftCell="A8" activePane="bottomLeft" state="frozen"/>
      <selection pane="bottomLeft" activeCell="H69" sqref="H69"/>
    </sheetView>
  </sheetViews>
  <sheetFormatPr defaultColWidth="9.140625" defaultRowHeight="15.75" outlineLevelRow="1" outlineLevelCol="1" x14ac:dyDescent="0.25"/>
  <cols>
    <col min="1" max="1" width="6.7109375" style="16" customWidth="1"/>
    <col min="2" max="2" width="61.5703125" style="93" customWidth="1"/>
    <col min="3" max="3" width="12.140625" style="14" customWidth="1"/>
    <col min="4" max="4" width="17.28515625" style="16" customWidth="1"/>
    <col min="5" max="5" width="17.42578125" style="16" customWidth="1"/>
    <col min="6" max="6" width="14.5703125" style="12" hidden="1" customWidth="1" outlineLevel="1"/>
    <col min="7" max="7" width="14.28515625" style="12" customWidth="1" collapsed="1"/>
    <col min="8" max="8" width="75.140625" style="12" customWidth="1"/>
    <col min="9" max="10" width="12.85546875" style="12" bestFit="1" customWidth="1"/>
    <col min="11" max="11" width="12.85546875" style="12" customWidth="1"/>
    <col min="12" max="16384" width="9.140625" style="12"/>
  </cols>
  <sheetData>
    <row r="1" spans="1:21" s="13" customFormat="1" ht="15" x14ac:dyDescent="0.25">
      <c r="H1" s="1" t="s">
        <v>0</v>
      </c>
    </row>
    <row r="2" spans="1:21" s="13" customFormat="1" ht="15" x14ac:dyDescent="0.25">
      <c r="H2" s="1" t="s">
        <v>109</v>
      </c>
    </row>
    <row r="3" spans="1:21" s="13" customFormat="1" ht="15" x14ac:dyDescent="0.25">
      <c r="H3" s="1" t="s">
        <v>1</v>
      </c>
      <c r="L3" s="1"/>
    </row>
    <row r="4" spans="1:21" x14ac:dyDescent="0.25">
      <c r="A4" s="102" t="s">
        <v>154</v>
      </c>
      <c r="B4" s="102"/>
      <c r="C4" s="102"/>
      <c r="D4" s="102"/>
      <c r="E4" s="102"/>
      <c r="F4" s="102"/>
      <c r="G4" s="102"/>
      <c r="H4" s="102"/>
    </row>
    <row r="5" spans="1:21" x14ac:dyDescent="0.25">
      <c r="A5" s="102" t="s">
        <v>106</v>
      </c>
      <c r="B5" s="102"/>
      <c r="C5" s="102"/>
      <c r="D5" s="102"/>
      <c r="E5" s="102"/>
      <c r="F5" s="102"/>
      <c r="G5" s="102"/>
      <c r="H5" s="102"/>
    </row>
    <row r="6" spans="1:21" x14ac:dyDescent="0.25">
      <c r="A6" s="65"/>
      <c r="B6" s="65"/>
      <c r="C6" s="65"/>
      <c r="D6" s="65"/>
      <c r="E6" s="65"/>
      <c r="F6" s="65"/>
      <c r="G6" s="65"/>
      <c r="H6" s="65"/>
    </row>
    <row r="7" spans="1:21" s="65" customFormat="1" ht="58.5" customHeight="1" x14ac:dyDescent="0.25">
      <c r="A7" s="70" t="s">
        <v>2</v>
      </c>
      <c r="B7" s="71" t="s">
        <v>3</v>
      </c>
      <c r="C7" s="70" t="s">
        <v>4</v>
      </c>
      <c r="D7" s="72" t="s">
        <v>5</v>
      </c>
      <c r="E7" s="72" t="s">
        <v>6</v>
      </c>
      <c r="F7" s="72" t="s">
        <v>7</v>
      </c>
      <c r="G7" s="72" t="s">
        <v>8</v>
      </c>
      <c r="H7" s="72" t="s">
        <v>9</v>
      </c>
    </row>
    <row r="8" spans="1:21" s="10" customFormat="1" ht="29.25" customHeight="1" x14ac:dyDescent="0.25">
      <c r="A8" s="73" t="s">
        <v>10</v>
      </c>
      <c r="B8" s="11" t="s">
        <v>11</v>
      </c>
      <c r="C8" s="73" t="s">
        <v>12</v>
      </c>
      <c r="D8" s="18">
        <f>D9+D14+D18+D21++D23+D27+D28</f>
        <v>26853820.013038043</v>
      </c>
      <c r="E8" s="18">
        <f>E9+E14+E18+E21++E23+E27+E28</f>
        <v>26467478.589435585</v>
      </c>
      <c r="F8" s="18">
        <f>E8-D8</f>
        <v>-386341.42360245809</v>
      </c>
      <c r="G8" s="74">
        <f>E8/D8-1</f>
        <v>-1.438683298744392E-2</v>
      </c>
      <c r="H8" s="75"/>
      <c r="K8" s="76"/>
    </row>
    <row r="9" spans="1:21" s="13" customFormat="1" ht="15" x14ac:dyDescent="0.25">
      <c r="A9" s="23">
        <v>1</v>
      </c>
      <c r="B9" s="32" t="s">
        <v>13</v>
      </c>
      <c r="C9" s="23" t="s">
        <v>12</v>
      </c>
      <c r="D9" s="19">
        <f>SUM(D10:D13)</f>
        <v>8926238.3440441377</v>
      </c>
      <c r="E9" s="19">
        <f>SUM(E10:E13)</f>
        <v>8257218.3835500013</v>
      </c>
      <c r="F9" s="19">
        <f>E9-D9</f>
        <v>-669019.96049413644</v>
      </c>
      <c r="G9" s="63">
        <f>E9/D9-1</f>
        <v>-7.4949820373161669E-2</v>
      </c>
      <c r="H9" s="77"/>
      <c r="I9" s="78"/>
      <c r="J9" s="79"/>
      <c r="K9" s="79"/>
      <c r="L9" s="78"/>
      <c r="M9" s="80"/>
    </row>
    <row r="10" spans="1:21" s="13" customFormat="1" ht="30" x14ac:dyDescent="0.25">
      <c r="A10" s="23" t="s">
        <v>14</v>
      </c>
      <c r="B10" s="32" t="s">
        <v>15</v>
      </c>
      <c r="C10" s="23" t="s">
        <v>12</v>
      </c>
      <c r="D10" s="19">
        <v>1731499.8973647982</v>
      </c>
      <c r="E10" s="19">
        <v>1665518.7943599999</v>
      </c>
      <c r="F10" s="19">
        <f>E10-D10</f>
        <v>-65981.103004798293</v>
      </c>
      <c r="G10" s="63">
        <f t="shared" ref="G10:G51" si="0">E10/D10-1</f>
        <v>-3.8106327990672262E-2</v>
      </c>
      <c r="H10" s="81" t="s">
        <v>16</v>
      </c>
    </row>
    <row r="11" spans="1:21" s="13" customFormat="1" ht="24" customHeight="1" x14ac:dyDescent="0.25">
      <c r="A11" s="23" t="s">
        <v>17</v>
      </c>
      <c r="B11" s="32" t="s">
        <v>18</v>
      </c>
      <c r="C11" s="23" t="s">
        <v>12</v>
      </c>
      <c r="D11" s="19">
        <v>519755.18641999998</v>
      </c>
      <c r="E11" s="19">
        <v>528825.47042999999</v>
      </c>
      <c r="F11" s="19">
        <f t="shared" ref="F11:F52" si="1">E11-D11</f>
        <v>9070.284010000003</v>
      </c>
      <c r="G11" s="63">
        <f t="shared" si="0"/>
        <v>1.7451069747807191E-2</v>
      </c>
      <c r="H11" s="77"/>
    </row>
    <row r="12" spans="1:21" s="13" customFormat="1" ht="90" x14ac:dyDescent="0.25">
      <c r="A12" s="23" t="s">
        <v>19</v>
      </c>
      <c r="B12" s="32" t="s">
        <v>20</v>
      </c>
      <c r="C12" s="23" t="s">
        <v>12</v>
      </c>
      <c r="D12" s="19">
        <v>6639746.4272953402</v>
      </c>
      <c r="E12" s="19">
        <v>6027444.1951100007</v>
      </c>
      <c r="F12" s="19">
        <f t="shared" si="1"/>
        <v>-612302.23218533956</v>
      </c>
      <c r="G12" s="63">
        <f t="shared" si="0"/>
        <v>-9.221771326510686E-2</v>
      </c>
      <c r="H12" s="61" t="s">
        <v>164</v>
      </c>
    </row>
    <row r="13" spans="1:21" s="13" customFormat="1" ht="24" customHeight="1" x14ac:dyDescent="0.25">
      <c r="A13" s="23" t="s">
        <v>21</v>
      </c>
      <c r="B13" s="32" t="s">
        <v>22</v>
      </c>
      <c r="C13" s="23" t="s">
        <v>12</v>
      </c>
      <c r="D13" s="19">
        <v>35236.832964000001</v>
      </c>
      <c r="E13" s="19">
        <v>35429.923649999997</v>
      </c>
      <c r="F13" s="19">
        <f t="shared" si="1"/>
        <v>193.09068599999591</v>
      </c>
      <c r="G13" s="63">
        <f>E13/D13-1</f>
        <v>5.4797968420507992E-3</v>
      </c>
      <c r="H13" s="81"/>
    </row>
    <row r="14" spans="1:21" s="13" customFormat="1" ht="15" x14ac:dyDescent="0.25">
      <c r="A14" s="23" t="s">
        <v>23</v>
      </c>
      <c r="B14" s="32" t="s">
        <v>24</v>
      </c>
      <c r="C14" s="23" t="s">
        <v>12</v>
      </c>
      <c r="D14" s="19">
        <f>SUM(D15,D16:D17)</f>
        <v>9974861.1014104169</v>
      </c>
      <c r="E14" s="19">
        <f>SUM(E15,E16:E17)</f>
        <v>9640028.8224099986</v>
      </c>
      <c r="F14" s="19">
        <f t="shared" si="1"/>
        <v>-334832.27900041826</v>
      </c>
      <c r="G14" s="63">
        <f t="shared" si="0"/>
        <v>-3.3567613182410527E-2</v>
      </c>
      <c r="H14" s="81"/>
    </row>
    <row r="15" spans="1:21" s="13" customFormat="1" ht="48" customHeight="1" x14ac:dyDescent="0.25">
      <c r="A15" s="23" t="s">
        <v>25</v>
      </c>
      <c r="B15" s="32" t="s">
        <v>26</v>
      </c>
      <c r="C15" s="23" t="s">
        <v>12</v>
      </c>
      <c r="D15" s="19">
        <v>9009786.2577565406</v>
      </c>
      <c r="E15" s="19">
        <v>8672888.0617299993</v>
      </c>
      <c r="F15" s="19">
        <f t="shared" si="1"/>
        <v>-336898.19602654129</v>
      </c>
      <c r="G15" s="63">
        <f t="shared" si="0"/>
        <v>-3.7392473737820953E-2</v>
      </c>
      <c r="H15" s="81" t="s">
        <v>30</v>
      </c>
      <c r="I15" s="82"/>
      <c r="J15" s="59"/>
      <c r="K15" s="83"/>
      <c r="L15" s="82"/>
      <c r="M15" s="83"/>
      <c r="N15" s="59"/>
      <c r="O15" s="59"/>
      <c r="P15" s="59"/>
      <c r="Q15" s="59"/>
      <c r="R15" s="59"/>
      <c r="S15" s="59"/>
      <c r="T15" s="59"/>
      <c r="U15" s="59"/>
    </row>
    <row r="16" spans="1:21" s="13" customFormat="1" ht="30" x14ac:dyDescent="0.25">
      <c r="A16" s="23" t="s">
        <v>29</v>
      </c>
      <c r="B16" s="32" t="s">
        <v>113</v>
      </c>
      <c r="C16" s="23" t="s">
        <v>12</v>
      </c>
      <c r="D16" s="19">
        <v>946377.30365387804</v>
      </c>
      <c r="E16" s="19">
        <v>946790.13706999982</v>
      </c>
      <c r="F16" s="19">
        <f t="shared" si="1"/>
        <v>412.83341612177901</v>
      </c>
      <c r="G16" s="26">
        <f t="shared" si="0"/>
        <v>4.3622497552275874E-4</v>
      </c>
      <c r="H16" s="81" t="s">
        <v>30</v>
      </c>
    </row>
    <row r="17" spans="1:8" s="13" customFormat="1" ht="30" x14ac:dyDescent="0.25">
      <c r="A17" s="23" t="s">
        <v>31</v>
      </c>
      <c r="B17" s="32" t="s">
        <v>32</v>
      </c>
      <c r="C17" s="23" t="s">
        <v>12</v>
      </c>
      <c r="D17" s="19">
        <v>18697.54</v>
      </c>
      <c r="E17" s="19">
        <v>20350.623609999999</v>
      </c>
      <c r="F17" s="19">
        <f t="shared" si="1"/>
        <v>1653.0836099999979</v>
      </c>
      <c r="G17" s="63">
        <f t="shared" si="0"/>
        <v>8.8411823694453773E-2</v>
      </c>
      <c r="H17" s="81" t="s">
        <v>160</v>
      </c>
    </row>
    <row r="18" spans="1:8" s="13" customFormat="1" ht="15" x14ac:dyDescent="0.25">
      <c r="A18" s="23" t="s">
        <v>33</v>
      </c>
      <c r="B18" s="32" t="s">
        <v>34</v>
      </c>
      <c r="C18" s="23" t="s">
        <v>12</v>
      </c>
      <c r="D18" s="19">
        <f>SUM(D19:D20)</f>
        <v>5970669.056419</v>
      </c>
      <c r="E18" s="19">
        <v>6623288.0160055822</v>
      </c>
      <c r="F18" s="19">
        <v>652618.95958658215</v>
      </c>
      <c r="G18" s="63">
        <v>0.10930415895099044</v>
      </c>
      <c r="H18" s="84" t="s">
        <v>169</v>
      </c>
    </row>
    <row r="19" spans="1:8" s="13" customFormat="1" x14ac:dyDescent="0.25">
      <c r="A19" s="66" t="s">
        <v>155</v>
      </c>
      <c r="B19" s="32" t="s">
        <v>156</v>
      </c>
      <c r="C19" s="23" t="s">
        <v>12</v>
      </c>
      <c r="D19" s="19">
        <v>5892969.9844800001</v>
      </c>
      <c r="E19" s="19">
        <f>D19</f>
        <v>5892969.9844800001</v>
      </c>
      <c r="F19" s="19">
        <f t="shared" si="1"/>
        <v>0</v>
      </c>
      <c r="G19" s="63">
        <f t="shared" si="0"/>
        <v>0</v>
      </c>
      <c r="H19" s="32" t="s">
        <v>143</v>
      </c>
    </row>
    <row r="20" spans="1:8" s="13" customFormat="1" ht="30" x14ac:dyDescent="0.25">
      <c r="A20" s="66" t="s">
        <v>157</v>
      </c>
      <c r="B20" s="32" t="s">
        <v>158</v>
      </c>
      <c r="C20" s="23" t="s">
        <v>12</v>
      </c>
      <c r="D20" s="19">
        <v>77699.071939000001</v>
      </c>
      <c r="E20" s="19">
        <f>77800</f>
        <v>77800</v>
      </c>
      <c r="F20" s="19">
        <f t="shared" si="1"/>
        <v>100.92806099999871</v>
      </c>
      <c r="G20" s="63">
        <f t="shared" si="0"/>
        <v>1.2989609590090545E-3</v>
      </c>
      <c r="H20" s="84" t="s">
        <v>159</v>
      </c>
    </row>
    <row r="21" spans="1:8" s="13" customFormat="1" ht="30" x14ac:dyDescent="0.25">
      <c r="A21" s="23" t="s">
        <v>35</v>
      </c>
      <c r="B21" s="32" t="s">
        <v>36</v>
      </c>
      <c r="C21" s="23" t="s">
        <v>12</v>
      </c>
      <c r="D21" s="19">
        <f>D22</f>
        <v>256990.79416188545</v>
      </c>
      <c r="E21" s="19">
        <f>E22</f>
        <v>245158.83449000001</v>
      </c>
      <c r="F21" s="19">
        <f t="shared" si="1"/>
        <v>-11831.959671885445</v>
      </c>
      <c r="G21" s="63">
        <f t="shared" si="0"/>
        <v>-4.6040402771907019E-2</v>
      </c>
      <c r="H21" s="81" t="s">
        <v>16</v>
      </c>
    </row>
    <row r="22" spans="1:8" s="13" customFormat="1" ht="30" x14ac:dyDescent="0.25">
      <c r="A22" s="23" t="s">
        <v>37</v>
      </c>
      <c r="B22" s="32" t="s">
        <v>114</v>
      </c>
      <c r="C22" s="23" t="s">
        <v>12</v>
      </c>
      <c r="D22" s="19">
        <v>256990.79416188545</v>
      </c>
      <c r="E22" s="19">
        <v>245158.83449000001</v>
      </c>
      <c r="F22" s="19">
        <f t="shared" si="1"/>
        <v>-11831.959671885445</v>
      </c>
      <c r="G22" s="63">
        <f t="shared" si="0"/>
        <v>-4.6040402771907019E-2</v>
      </c>
      <c r="H22" s="81" t="s">
        <v>16</v>
      </c>
    </row>
    <row r="23" spans="1:8" s="13" customFormat="1" ht="30" x14ac:dyDescent="0.25">
      <c r="A23" s="23" t="s">
        <v>38</v>
      </c>
      <c r="B23" s="32" t="s">
        <v>39</v>
      </c>
      <c r="C23" s="23" t="s">
        <v>12</v>
      </c>
      <c r="D23" s="19">
        <f>SUM(D24:D26)</f>
        <v>113422.03544642856</v>
      </c>
      <c r="E23" s="19">
        <f>SUM(E24:E26)</f>
        <v>109343.60547000001</v>
      </c>
      <c r="F23" s="19">
        <f t="shared" si="1"/>
        <v>-4078.4299764285533</v>
      </c>
      <c r="G23" s="63">
        <f t="shared" si="0"/>
        <v>-3.595800375452507E-2</v>
      </c>
      <c r="H23" s="81" t="s">
        <v>16</v>
      </c>
    </row>
    <row r="24" spans="1:8" s="13" customFormat="1" ht="30" x14ac:dyDescent="0.25">
      <c r="A24" s="23" t="s">
        <v>40</v>
      </c>
      <c r="B24" s="32" t="s">
        <v>41</v>
      </c>
      <c r="C24" s="23" t="s">
        <v>12</v>
      </c>
      <c r="D24" s="19">
        <v>65346.063999999998</v>
      </c>
      <c r="E24" s="19">
        <v>63405.16</v>
      </c>
      <c r="F24" s="19">
        <f t="shared" si="1"/>
        <v>-1940.903999999995</v>
      </c>
      <c r="G24" s="63">
        <f t="shared" si="0"/>
        <v>-2.9701926653149191E-2</v>
      </c>
      <c r="H24" s="81" t="s">
        <v>16</v>
      </c>
    </row>
    <row r="25" spans="1:8" s="13" customFormat="1" ht="31.5" customHeight="1" x14ac:dyDescent="0.25">
      <c r="A25" s="23" t="s">
        <v>42</v>
      </c>
      <c r="B25" s="32" t="s">
        <v>43</v>
      </c>
      <c r="C25" s="23" t="s">
        <v>12</v>
      </c>
      <c r="D25" s="19">
        <v>20979.463392857142</v>
      </c>
      <c r="E25" s="19">
        <v>20947.098000000002</v>
      </c>
      <c r="F25" s="19">
        <f t="shared" si="1"/>
        <v>-32.36539285714025</v>
      </c>
      <c r="G25" s="63">
        <f t="shared" si="0"/>
        <v>-1.5427178594167312E-3</v>
      </c>
      <c r="H25" s="81" t="s">
        <v>16</v>
      </c>
    </row>
    <row r="26" spans="1:8" s="13" customFormat="1" ht="45" x14ac:dyDescent="0.25">
      <c r="A26" s="23" t="s">
        <v>44</v>
      </c>
      <c r="B26" s="32" t="s">
        <v>45</v>
      </c>
      <c r="C26" s="23" t="s">
        <v>12</v>
      </c>
      <c r="D26" s="19">
        <v>27096.508053571426</v>
      </c>
      <c r="E26" s="19">
        <v>24991.347470000001</v>
      </c>
      <c r="F26" s="19">
        <f t="shared" si="1"/>
        <v>-2105.1605835714254</v>
      </c>
      <c r="G26" s="63">
        <f t="shared" si="0"/>
        <v>-7.769121317807437E-2</v>
      </c>
      <c r="H26" s="81" t="s">
        <v>168</v>
      </c>
    </row>
    <row r="27" spans="1:8" s="13" customFormat="1" ht="30" customHeight="1" x14ac:dyDescent="0.25">
      <c r="A27" s="23" t="s">
        <v>46</v>
      </c>
      <c r="B27" s="32" t="s">
        <v>116</v>
      </c>
      <c r="C27" s="23" t="s">
        <v>12</v>
      </c>
      <c r="D27" s="19">
        <v>307319.77499999997</v>
      </c>
      <c r="E27" s="19">
        <v>306086.94900000002</v>
      </c>
      <c r="F27" s="19">
        <f t="shared" si="1"/>
        <v>-1232.8259999999427</v>
      </c>
      <c r="G27" s="63">
        <f t="shared" si="0"/>
        <v>-4.0115413985316595E-3</v>
      </c>
      <c r="H27" s="81" t="s">
        <v>16</v>
      </c>
    </row>
    <row r="28" spans="1:8" s="13" customFormat="1" ht="30" x14ac:dyDescent="0.25">
      <c r="A28" s="23" t="s">
        <v>47</v>
      </c>
      <c r="B28" s="32" t="s">
        <v>48</v>
      </c>
      <c r="C28" s="23" t="s">
        <v>12</v>
      </c>
      <c r="D28" s="19">
        <f>SUM(D29:D40)</f>
        <v>1304318.9065561795</v>
      </c>
      <c r="E28" s="19">
        <f>SUM(E29:E40)</f>
        <v>1286353.97851</v>
      </c>
      <c r="F28" s="19">
        <f t="shared" si="1"/>
        <v>-17964.92804617947</v>
      </c>
      <c r="G28" s="63">
        <f t="shared" si="0"/>
        <v>-1.377341688131517E-2</v>
      </c>
      <c r="H28" s="81" t="s">
        <v>16</v>
      </c>
    </row>
    <row r="29" spans="1:8" s="13" customFormat="1" ht="75.75" customHeight="1" x14ac:dyDescent="0.25">
      <c r="A29" s="23" t="s">
        <v>49</v>
      </c>
      <c r="B29" s="32" t="s">
        <v>50</v>
      </c>
      <c r="C29" s="23" t="s">
        <v>12</v>
      </c>
      <c r="D29" s="19">
        <v>272512.91845965059</v>
      </c>
      <c r="E29" s="19">
        <v>249293.11609000002</v>
      </c>
      <c r="F29" s="19">
        <f t="shared" si="1"/>
        <v>-23219.80236965057</v>
      </c>
      <c r="G29" s="63">
        <f t="shared" si="0"/>
        <v>-8.5206244536581766E-2</v>
      </c>
      <c r="H29" s="81" t="s">
        <v>167</v>
      </c>
    </row>
    <row r="30" spans="1:8" s="13" customFormat="1" ht="42.75" customHeight="1" x14ac:dyDescent="0.25">
      <c r="A30" s="23" t="s">
        <v>52</v>
      </c>
      <c r="B30" s="32" t="s">
        <v>53</v>
      </c>
      <c r="C30" s="23" t="s">
        <v>12</v>
      </c>
      <c r="D30" s="30">
        <v>221293.21866999997</v>
      </c>
      <c r="E30" s="19">
        <v>230256.8339</v>
      </c>
      <c r="F30" s="19">
        <f t="shared" si="1"/>
        <v>8963.6152300000249</v>
      </c>
      <c r="G30" s="63">
        <f t="shared" si="0"/>
        <v>4.0505602855218426E-2</v>
      </c>
      <c r="H30" s="81" t="s">
        <v>161</v>
      </c>
    </row>
    <row r="31" spans="1:8" s="13" customFormat="1" ht="30" x14ac:dyDescent="0.25">
      <c r="A31" s="23" t="s">
        <v>54</v>
      </c>
      <c r="B31" s="32" t="s">
        <v>55</v>
      </c>
      <c r="C31" s="23" t="s">
        <v>12</v>
      </c>
      <c r="D31" s="31">
        <v>45238.658660000001</v>
      </c>
      <c r="E31" s="19">
        <v>45144.770689999998</v>
      </c>
      <c r="F31" s="19">
        <f t="shared" si="1"/>
        <v>-93.887970000003406</v>
      </c>
      <c r="G31" s="63">
        <f t="shared" si="0"/>
        <v>-2.0753924360498166E-3</v>
      </c>
      <c r="H31" s="81" t="s">
        <v>16</v>
      </c>
    </row>
    <row r="32" spans="1:8" s="13" customFormat="1" ht="30" x14ac:dyDescent="0.25">
      <c r="A32" s="23" t="s">
        <v>56</v>
      </c>
      <c r="B32" s="32" t="s">
        <v>57</v>
      </c>
      <c r="C32" s="23" t="s">
        <v>12</v>
      </c>
      <c r="D32" s="31">
        <v>106008.67817962368</v>
      </c>
      <c r="E32" s="19">
        <v>105493.22499999999</v>
      </c>
      <c r="F32" s="19">
        <f t="shared" si="1"/>
        <v>-515.45317962368426</v>
      </c>
      <c r="G32" s="63">
        <f t="shared" si="0"/>
        <v>-4.8623677653096831E-3</v>
      </c>
      <c r="H32" s="81" t="s">
        <v>16</v>
      </c>
    </row>
    <row r="33" spans="1:8" s="13" customFormat="1" ht="30" x14ac:dyDescent="0.25">
      <c r="A33" s="23" t="s">
        <v>58</v>
      </c>
      <c r="B33" s="32" t="s">
        <v>59</v>
      </c>
      <c r="C33" s="23" t="s">
        <v>12</v>
      </c>
      <c r="D33" s="30">
        <v>303377.50400000002</v>
      </c>
      <c r="E33" s="19">
        <v>302504.24099000002</v>
      </c>
      <c r="F33" s="19">
        <f t="shared" si="1"/>
        <v>-873.26300999999512</v>
      </c>
      <c r="G33" s="63">
        <f t="shared" si="0"/>
        <v>-2.8784698881298976E-3</v>
      </c>
      <c r="H33" s="81" t="s">
        <v>16</v>
      </c>
    </row>
    <row r="34" spans="1:8" s="13" customFormat="1" ht="30" x14ac:dyDescent="0.25">
      <c r="A34" s="23" t="s">
        <v>60</v>
      </c>
      <c r="B34" s="28" t="s">
        <v>119</v>
      </c>
      <c r="C34" s="23" t="s">
        <v>12</v>
      </c>
      <c r="D34" s="30">
        <v>23828.783469999995</v>
      </c>
      <c r="E34" s="19">
        <v>23647.387039999998</v>
      </c>
      <c r="F34" s="19">
        <f t="shared" si="1"/>
        <v>-181.39642999999705</v>
      </c>
      <c r="G34" s="63">
        <f t="shared" si="0"/>
        <v>-7.6124922713058929E-3</v>
      </c>
      <c r="H34" s="81" t="s">
        <v>16</v>
      </c>
    </row>
    <row r="35" spans="1:8" s="13" customFormat="1" ht="24" customHeight="1" x14ac:dyDescent="0.25">
      <c r="A35" s="23" t="s">
        <v>61</v>
      </c>
      <c r="B35" s="32" t="s">
        <v>62</v>
      </c>
      <c r="C35" s="23" t="s">
        <v>12</v>
      </c>
      <c r="D35" s="31">
        <v>114326</v>
      </c>
      <c r="E35" s="19">
        <v>114524.19834999999</v>
      </c>
      <c r="F35" s="19">
        <f t="shared" si="1"/>
        <v>198.19834999999148</v>
      </c>
      <c r="G35" s="63">
        <f t="shared" si="0"/>
        <v>1.7336244598777917E-3</v>
      </c>
      <c r="H35" s="77"/>
    </row>
    <row r="36" spans="1:8" s="13" customFormat="1" ht="30" customHeight="1" x14ac:dyDescent="0.25">
      <c r="A36" s="23" t="s">
        <v>63</v>
      </c>
      <c r="B36" s="32" t="s">
        <v>64</v>
      </c>
      <c r="C36" s="23" t="s">
        <v>12</v>
      </c>
      <c r="D36" s="31">
        <v>4106.5196319051647</v>
      </c>
      <c r="E36" s="19">
        <v>4069.37</v>
      </c>
      <c r="F36" s="19">
        <f t="shared" si="1"/>
        <v>-37.149631905164824</v>
      </c>
      <c r="G36" s="63">
        <f t="shared" si="0"/>
        <v>-9.0465005004565224E-3</v>
      </c>
      <c r="H36" s="81" t="s">
        <v>16</v>
      </c>
    </row>
    <row r="37" spans="1:8" s="13" customFormat="1" ht="24" customHeight="1" x14ac:dyDescent="0.25">
      <c r="A37" s="23" t="s">
        <v>65</v>
      </c>
      <c r="B37" s="32" t="s">
        <v>66</v>
      </c>
      <c r="C37" s="23" t="s">
        <v>12</v>
      </c>
      <c r="D37" s="30">
        <v>63.133499999999991</v>
      </c>
      <c r="E37" s="19">
        <v>63.13344</v>
      </c>
      <c r="F37" s="19">
        <f t="shared" si="1"/>
        <v>-5.999999999062311E-5</v>
      </c>
      <c r="G37" s="63">
        <f t="shared" si="0"/>
        <v>-9.5036707914442076E-7</v>
      </c>
      <c r="H37" s="77"/>
    </row>
    <row r="38" spans="1:8" s="13" customFormat="1" ht="24" customHeight="1" x14ac:dyDescent="0.25">
      <c r="A38" s="23" t="s">
        <v>67</v>
      </c>
      <c r="B38" s="32" t="s">
        <v>68</v>
      </c>
      <c r="C38" s="23" t="s">
        <v>12</v>
      </c>
      <c r="D38" s="31">
        <v>6575.4440321428565</v>
      </c>
      <c r="E38" s="19">
        <v>6576.7440399999996</v>
      </c>
      <c r="F38" s="85">
        <f t="shared" si="1"/>
        <v>1.3000078571431004</v>
      </c>
      <c r="G38" s="63">
        <f t="shared" si="0"/>
        <v>1.9770647438988043E-4</v>
      </c>
      <c r="H38" s="77"/>
    </row>
    <row r="39" spans="1:8" s="13" customFormat="1" ht="30" x14ac:dyDescent="0.25">
      <c r="A39" s="23" t="s">
        <v>69</v>
      </c>
      <c r="B39" s="32" t="s">
        <v>70</v>
      </c>
      <c r="C39" s="23" t="s">
        <v>12</v>
      </c>
      <c r="D39" s="19">
        <v>178868.60599464283</v>
      </c>
      <c r="E39" s="19">
        <v>177289.51699999999</v>
      </c>
      <c r="F39" s="19">
        <f t="shared" si="1"/>
        <v>-1579.088994642836</v>
      </c>
      <c r="G39" s="63">
        <f t="shared" si="0"/>
        <v>-8.8282065254655651E-3</v>
      </c>
      <c r="H39" s="81" t="s">
        <v>16</v>
      </c>
    </row>
    <row r="40" spans="1:8" s="13" customFormat="1" ht="30" x14ac:dyDescent="0.25">
      <c r="A40" s="23" t="s">
        <v>71</v>
      </c>
      <c r="B40" s="32" t="s">
        <v>72</v>
      </c>
      <c r="C40" s="23" t="s">
        <v>12</v>
      </c>
      <c r="D40" s="19">
        <v>28119.441958214284</v>
      </c>
      <c r="E40" s="19">
        <v>27491.44197</v>
      </c>
      <c r="F40" s="19">
        <f t="shared" si="1"/>
        <v>-627.9999882142838</v>
      </c>
      <c r="G40" s="63">
        <f t="shared" si="0"/>
        <v>-2.2333301960525964E-2</v>
      </c>
      <c r="H40" s="81" t="s">
        <v>16</v>
      </c>
    </row>
    <row r="41" spans="1:8" s="10" customFormat="1" ht="24" customHeight="1" x14ac:dyDescent="0.25">
      <c r="A41" s="73" t="s">
        <v>73</v>
      </c>
      <c r="B41" s="11" t="s">
        <v>74</v>
      </c>
      <c r="C41" s="73" t="s">
        <v>12</v>
      </c>
      <c r="D41" s="18">
        <f>SUM(D42,D62:D63)</f>
        <v>2407945.5349542182</v>
      </c>
      <c r="E41" s="18">
        <f>SUM(E42,E62:E63)</f>
        <v>2426507.2859644159</v>
      </c>
      <c r="F41" s="18">
        <f>E41-D41</f>
        <v>18561.75101019768</v>
      </c>
      <c r="G41" s="74">
        <f t="shared" si="0"/>
        <v>7.7085427144225616E-3</v>
      </c>
      <c r="H41" s="86"/>
    </row>
    <row r="42" spans="1:8" s="10" customFormat="1" ht="24" customHeight="1" x14ac:dyDescent="0.25">
      <c r="A42" s="73"/>
      <c r="B42" s="32" t="s">
        <v>75</v>
      </c>
      <c r="C42" s="23" t="s">
        <v>12</v>
      </c>
      <c r="D42" s="19">
        <f>SUM(D43,D46,D47:D51)</f>
        <v>660253.32743406668</v>
      </c>
      <c r="E42" s="19">
        <f>SUM(E43,E46,E47:E51)</f>
        <v>641880.96906999999</v>
      </c>
      <c r="F42" s="19">
        <f t="shared" si="1"/>
        <v>-18372.358364066691</v>
      </c>
      <c r="G42" s="63">
        <f t="shared" si="0"/>
        <v>-2.7826226087291239E-2</v>
      </c>
      <c r="H42" s="86"/>
    </row>
    <row r="43" spans="1:8" s="13" customFormat="1" ht="30" x14ac:dyDescent="0.25">
      <c r="A43" s="23">
        <v>8</v>
      </c>
      <c r="B43" s="32" t="s">
        <v>76</v>
      </c>
      <c r="C43" s="23" t="s">
        <v>12</v>
      </c>
      <c r="D43" s="19">
        <f>SUM(D44,D45:D45)</f>
        <v>530573.93020558369</v>
      </c>
      <c r="E43" s="19">
        <f>SUM(E44,E45:E45)</f>
        <v>508426.20123999997</v>
      </c>
      <c r="F43" s="19">
        <f t="shared" si="1"/>
        <v>-22147.728965583723</v>
      </c>
      <c r="G43" s="63">
        <f t="shared" si="0"/>
        <v>-4.1742964937990901E-2</v>
      </c>
      <c r="H43" s="81" t="s">
        <v>16</v>
      </c>
    </row>
    <row r="44" spans="1:8" s="13" customFormat="1" ht="30" x14ac:dyDescent="0.25">
      <c r="A44" s="23" t="s">
        <v>77</v>
      </c>
      <c r="B44" s="32" t="s">
        <v>78</v>
      </c>
      <c r="C44" s="23" t="s">
        <v>12</v>
      </c>
      <c r="D44" s="19">
        <v>480689.8593605801</v>
      </c>
      <c r="E44" s="19">
        <v>459859.59601999994</v>
      </c>
      <c r="F44" s="19">
        <f t="shared" si="1"/>
        <v>-20830.263340580161</v>
      </c>
      <c r="G44" s="63">
        <f t="shared" si="0"/>
        <v>-4.3334101884921927E-2</v>
      </c>
      <c r="H44" s="81" t="s">
        <v>16</v>
      </c>
    </row>
    <row r="45" spans="1:8" s="13" customFormat="1" ht="48" customHeight="1" x14ac:dyDescent="0.25">
      <c r="A45" s="23" t="s">
        <v>79</v>
      </c>
      <c r="B45" s="32" t="s">
        <v>113</v>
      </c>
      <c r="C45" s="23" t="s">
        <v>12</v>
      </c>
      <c r="D45" s="19">
        <v>49884.07084500356</v>
      </c>
      <c r="E45" s="19">
        <v>48566.605219999998</v>
      </c>
      <c r="F45" s="19">
        <f t="shared" si="1"/>
        <v>-1317.4656250035623</v>
      </c>
      <c r="G45" s="63">
        <f>E45/D45-1</f>
        <v>-2.6410547549278851E-2</v>
      </c>
      <c r="H45" s="81" t="s">
        <v>16</v>
      </c>
    </row>
    <row r="46" spans="1:8" s="13" customFormat="1" ht="30" x14ac:dyDescent="0.25">
      <c r="A46" s="23">
        <v>9</v>
      </c>
      <c r="B46" s="32" t="s">
        <v>116</v>
      </c>
      <c r="C46" s="23" t="s">
        <v>12</v>
      </c>
      <c r="D46" s="19">
        <v>5473.2970000000005</v>
      </c>
      <c r="E46" s="19">
        <v>5386.4790000000003</v>
      </c>
      <c r="F46" s="19">
        <f t="shared" si="1"/>
        <v>-86.818000000000211</v>
      </c>
      <c r="G46" s="63">
        <f t="shared" si="0"/>
        <v>-1.5862102860487948E-2</v>
      </c>
      <c r="H46" s="81" t="s">
        <v>16</v>
      </c>
    </row>
    <row r="47" spans="1:8" s="13" customFormat="1" ht="15" x14ac:dyDescent="0.25">
      <c r="A47" s="23" t="s">
        <v>80</v>
      </c>
      <c r="B47" s="32" t="s">
        <v>34</v>
      </c>
      <c r="C47" s="23" t="s">
        <v>12</v>
      </c>
      <c r="D47" s="19">
        <v>10160.222</v>
      </c>
      <c r="E47" s="19">
        <v>10159.71876</v>
      </c>
      <c r="F47" s="19">
        <f t="shared" si="1"/>
        <v>-0.50324000000000524</v>
      </c>
      <c r="G47" s="63">
        <f t="shared" si="0"/>
        <v>-4.9530413803955398E-5</v>
      </c>
      <c r="H47" s="77"/>
    </row>
    <row r="48" spans="1:8" s="13" customFormat="1" ht="15" x14ac:dyDescent="0.25">
      <c r="A48" s="23" t="s">
        <v>81</v>
      </c>
      <c r="B48" s="28" t="s">
        <v>117</v>
      </c>
      <c r="C48" s="23" t="s">
        <v>12</v>
      </c>
      <c r="D48" s="19">
        <v>14362.036583139003</v>
      </c>
      <c r="E48" s="19">
        <v>15364.556250000001</v>
      </c>
      <c r="F48" s="19">
        <f t="shared" si="1"/>
        <v>1002.5196668609988</v>
      </c>
      <c r="G48" s="63">
        <f t="shared" si="0"/>
        <v>6.980344751648615E-2</v>
      </c>
      <c r="H48" s="77"/>
    </row>
    <row r="49" spans="1:11" s="13" customFormat="1" ht="24" customHeight="1" x14ac:dyDescent="0.25">
      <c r="A49" s="23" t="s">
        <v>82</v>
      </c>
      <c r="B49" s="32" t="s">
        <v>18</v>
      </c>
      <c r="C49" s="23" t="s">
        <v>12</v>
      </c>
      <c r="D49" s="19">
        <v>3681</v>
      </c>
      <c r="E49" s="19">
        <v>4184.8871799999997</v>
      </c>
      <c r="F49" s="19">
        <f t="shared" si="1"/>
        <v>503.88717999999972</v>
      </c>
      <c r="G49" s="63">
        <f t="shared" si="0"/>
        <v>0.13688866612333594</v>
      </c>
      <c r="H49" s="77"/>
      <c r="I49" s="78"/>
    </row>
    <row r="50" spans="1:11" s="13" customFormat="1" ht="30" x14ac:dyDescent="0.25">
      <c r="A50" s="23" t="s">
        <v>83</v>
      </c>
      <c r="B50" s="32" t="s">
        <v>115</v>
      </c>
      <c r="C50" s="23" t="s">
        <v>12</v>
      </c>
      <c r="D50" s="19">
        <v>1000</v>
      </c>
      <c r="E50" s="19">
        <v>1000</v>
      </c>
      <c r="F50" s="19">
        <f t="shared" si="1"/>
        <v>0</v>
      </c>
      <c r="G50" s="63">
        <f t="shared" si="0"/>
        <v>0</v>
      </c>
      <c r="H50" s="77"/>
    </row>
    <row r="51" spans="1:11" s="13" customFormat="1" ht="15" x14ac:dyDescent="0.25">
      <c r="A51" s="23">
        <v>14</v>
      </c>
      <c r="B51" s="32" t="s">
        <v>84</v>
      </c>
      <c r="C51" s="23" t="s">
        <v>12</v>
      </c>
      <c r="D51" s="19">
        <f>SUM(D52:D61)</f>
        <v>95002.841645344059</v>
      </c>
      <c r="E51" s="19">
        <f>SUM(E52:E61)</f>
        <v>97359.126640000002</v>
      </c>
      <c r="F51" s="19">
        <f t="shared" si="1"/>
        <v>2356.2849946559436</v>
      </c>
      <c r="G51" s="63">
        <f t="shared" si="0"/>
        <v>2.4802258057208482E-2</v>
      </c>
      <c r="H51" s="77"/>
    </row>
    <row r="52" spans="1:11" s="13" customFormat="1" ht="15" x14ac:dyDescent="0.25">
      <c r="A52" s="23" t="s">
        <v>85</v>
      </c>
      <c r="B52" s="32" t="s">
        <v>50</v>
      </c>
      <c r="C52" s="23" t="s">
        <v>12</v>
      </c>
      <c r="D52" s="19">
        <v>5221.6628744869304</v>
      </c>
      <c r="E52" s="19">
        <v>5578.5662499999999</v>
      </c>
      <c r="F52" s="19">
        <f t="shared" si="1"/>
        <v>356.90337551306948</v>
      </c>
      <c r="G52" s="63">
        <f t="shared" ref="G52:G82" si="2">E52/D52-1</f>
        <v>6.8350520531859971E-2</v>
      </c>
      <c r="H52" s="77"/>
    </row>
    <row r="53" spans="1:11" s="13" customFormat="1" ht="45" customHeight="1" x14ac:dyDescent="0.25">
      <c r="A53" s="23" t="s">
        <v>86</v>
      </c>
      <c r="B53" s="32" t="s">
        <v>53</v>
      </c>
      <c r="C53" s="23" t="s">
        <v>12</v>
      </c>
      <c r="D53" s="19">
        <v>11040.8897</v>
      </c>
      <c r="E53" s="19">
        <v>12860.078969999999</v>
      </c>
      <c r="F53" s="19">
        <f t="shared" ref="F53:F75" si="3">E53-D53</f>
        <v>1819.1892699999989</v>
      </c>
      <c r="G53" s="63">
        <f t="shared" si="2"/>
        <v>0.16476835829634262</v>
      </c>
      <c r="H53" s="81" t="s">
        <v>166</v>
      </c>
    </row>
    <row r="54" spans="1:11" s="13" customFormat="1" ht="15" x14ac:dyDescent="0.25">
      <c r="A54" s="23" t="s">
        <v>87</v>
      </c>
      <c r="B54" s="32" t="s">
        <v>55</v>
      </c>
      <c r="C54" s="23" t="s">
        <v>12</v>
      </c>
      <c r="D54" s="19">
        <v>2628.6536299999998</v>
      </c>
      <c r="E54" s="19">
        <v>2669.8088099999995</v>
      </c>
      <c r="F54" s="19">
        <f t="shared" si="3"/>
        <v>41.155179999999746</v>
      </c>
      <c r="G54" s="63">
        <f>E54/D54-1</f>
        <v>1.5656372346021019E-2</v>
      </c>
      <c r="H54" s="77"/>
    </row>
    <row r="55" spans="1:11" s="13" customFormat="1" ht="24" customHeight="1" x14ac:dyDescent="0.25">
      <c r="A55" s="23" t="s">
        <v>88</v>
      </c>
      <c r="B55" s="32" t="s">
        <v>57</v>
      </c>
      <c r="C55" s="23" t="s">
        <v>12</v>
      </c>
      <c r="D55" s="19">
        <v>2616.32854</v>
      </c>
      <c r="E55" s="19">
        <v>2616.3270000000002</v>
      </c>
      <c r="F55" s="19">
        <f t="shared" si="3"/>
        <v>-1.5399999997498526E-3</v>
      </c>
      <c r="G55" s="63">
        <f t="shared" si="2"/>
        <v>-5.8861109231145292E-7</v>
      </c>
      <c r="H55" s="77"/>
    </row>
    <row r="56" spans="1:11" s="13" customFormat="1" ht="30" x14ac:dyDescent="0.25">
      <c r="A56" s="23" t="s">
        <v>89</v>
      </c>
      <c r="B56" s="32" t="s">
        <v>59</v>
      </c>
      <c r="C56" s="23" t="s">
        <v>12</v>
      </c>
      <c r="D56" s="19">
        <v>5955</v>
      </c>
      <c r="E56" s="19">
        <v>5935.1703200000002</v>
      </c>
      <c r="F56" s="19">
        <f t="shared" si="3"/>
        <v>-19.829679999999826</v>
      </c>
      <c r="G56" s="63">
        <f t="shared" si="2"/>
        <v>-3.3299210747270713E-3</v>
      </c>
      <c r="H56" s="81" t="s">
        <v>16</v>
      </c>
    </row>
    <row r="57" spans="1:11" s="13" customFormat="1" ht="24" customHeight="1" x14ac:dyDescent="0.25">
      <c r="A57" s="23" t="s">
        <v>90</v>
      </c>
      <c r="B57" s="28" t="s">
        <v>119</v>
      </c>
      <c r="C57" s="23" t="s">
        <v>12</v>
      </c>
      <c r="D57" s="19">
        <v>1265.9116100000001</v>
      </c>
      <c r="E57" s="19">
        <v>1265.9116100000001</v>
      </c>
      <c r="F57" s="19">
        <f t="shared" si="3"/>
        <v>0</v>
      </c>
      <c r="G57" s="63">
        <f t="shared" si="2"/>
        <v>0</v>
      </c>
      <c r="H57" s="77"/>
      <c r="I57" s="78"/>
    </row>
    <row r="58" spans="1:11" s="13" customFormat="1" ht="24" customHeight="1" x14ac:dyDescent="0.25">
      <c r="A58" s="23" t="s">
        <v>91</v>
      </c>
      <c r="B58" s="32" t="s">
        <v>62</v>
      </c>
      <c r="C58" s="23" t="s">
        <v>12</v>
      </c>
      <c r="D58" s="19">
        <v>453.37151800000004</v>
      </c>
      <c r="E58" s="19">
        <v>453.37132999999994</v>
      </c>
      <c r="F58" s="19">
        <f t="shared" si="3"/>
        <v>-1.8800000009377982E-4</v>
      </c>
      <c r="G58" s="63">
        <f t="shared" si="2"/>
        <v>-4.1467095446279245E-7</v>
      </c>
      <c r="H58" s="77"/>
    </row>
    <row r="59" spans="1:11" s="13" customFormat="1" ht="30" x14ac:dyDescent="0.25">
      <c r="A59" s="23" t="s">
        <v>112</v>
      </c>
      <c r="B59" s="32" t="s">
        <v>68</v>
      </c>
      <c r="C59" s="23" t="s">
        <v>12</v>
      </c>
      <c r="D59" s="17">
        <v>1574.3</v>
      </c>
      <c r="E59" s="19">
        <v>1573</v>
      </c>
      <c r="F59" s="19">
        <f t="shared" si="3"/>
        <v>-1.2999999999999545</v>
      </c>
      <c r="G59" s="63">
        <f t="shared" si="2"/>
        <v>-8.2576383154420174E-4</v>
      </c>
      <c r="H59" s="81" t="s">
        <v>16</v>
      </c>
    </row>
    <row r="60" spans="1:11" s="13" customFormat="1" ht="24" customHeight="1" x14ac:dyDescent="0.25">
      <c r="A60" s="23" t="s">
        <v>92</v>
      </c>
      <c r="B60" s="32" t="s">
        <v>94</v>
      </c>
      <c r="C60" s="23" t="s">
        <v>12</v>
      </c>
      <c r="D60" s="17">
        <v>1063.0123800000001</v>
      </c>
      <c r="E60" s="19">
        <v>1289.1982800000005</v>
      </c>
      <c r="F60" s="19">
        <f t="shared" si="3"/>
        <v>226.1859000000004</v>
      </c>
      <c r="G60" s="63">
        <f t="shared" si="2"/>
        <v>0.21277823688187003</v>
      </c>
      <c r="H60" s="77"/>
    </row>
    <row r="61" spans="1:11" s="13" customFormat="1" ht="15" x14ac:dyDescent="0.25">
      <c r="A61" s="23" t="s">
        <v>93</v>
      </c>
      <c r="B61" s="32" t="s">
        <v>118</v>
      </c>
      <c r="C61" s="23" t="s">
        <v>12</v>
      </c>
      <c r="D61" s="19">
        <v>63183.711392857134</v>
      </c>
      <c r="E61" s="19">
        <v>63117.694070000005</v>
      </c>
      <c r="F61" s="19">
        <f t="shared" si="3"/>
        <v>-66.017322857129329</v>
      </c>
      <c r="G61" s="63">
        <f t="shared" si="2"/>
        <v>-1.0448471829496153E-3</v>
      </c>
      <c r="H61" s="77"/>
    </row>
    <row r="62" spans="1:11" s="13" customFormat="1" ht="24" customHeight="1" x14ac:dyDescent="0.25">
      <c r="A62" s="23">
        <v>15</v>
      </c>
      <c r="B62" s="28" t="s">
        <v>138</v>
      </c>
      <c r="C62" s="23" t="s">
        <v>12</v>
      </c>
      <c r="D62" s="19">
        <v>651689.02200999996</v>
      </c>
      <c r="E62" s="19">
        <v>651689.02200999996</v>
      </c>
      <c r="F62" s="19">
        <f t="shared" si="3"/>
        <v>0</v>
      </c>
      <c r="G62" s="63">
        <f t="shared" si="2"/>
        <v>0</v>
      </c>
      <c r="H62" s="77"/>
    </row>
    <row r="63" spans="1:11" s="13" customFormat="1" ht="30" x14ac:dyDescent="0.25">
      <c r="A63" s="23">
        <v>16</v>
      </c>
      <c r="B63" s="32" t="s">
        <v>108</v>
      </c>
      <c r="C63" s="23" t="s">
        <v>12</v>
      </c>
      <c r="D63" s="19">
        <v>1096003.1855101516</v>
      </c>
      <c r="E63" s="19">
        <v>1132937.2948844158</v>
      </c>
      <c r="F63" s="19">
        <f t="shared" si="3"/>
        <v>36934.109374264255</v>
      </c>
      <c r="G63" s="63">
        <f>E63/D63-1</f>
        <v>3.3698906958078423E-2</v>
      </c>
      <c r="H63" s="87" t="s">
        <v>151</v>
      </c>
    </row>
    <row r="64" spans="1:11" s="10" customFormat="1" ht="28.5" customHeight="1" x14ac:dyDescent="0.25">
      <c r="A64" s="73" t="s">
        <v>95</v>
      </c>
      <c r="B64" s="29" t="s">
        <v>120</v>
      </c>
      <c r="C64" s="73" t="s">
        <v>12</v>
      </c>
      <c r="D64" s="18">
        <f>SUM(D8,D41)</f>
        <v>29261765.547992259</v>
      </c>
      <c r="E64" s="18">
        <f>SUM(E8,E41)</f>
        <v>28893985.875399999</v>
      </c>
      <c r="F64" s="18">
        <f>E64-D64</f>
        <v>-367779.67259225994</v>
      </c>
      <c r="G64" s="74">
        <f>E64/D64-1</f>
        <v>-1.2568608411172688E-2</v>
      </c>
      <c r="H64" s="88" t="s">
        <v>148</v>
      </c>
      <c r="I64" s="89"/>
      <c r="J64" s="89"/>
      <c r="K64" s="89"/>
    </row>
    <row r="65" spans="1:11" s="10" customFormat="1" ht="24" customHeight="1" outlineLevel="1" x14ac:dyDescent="0.25">
      <c r="A65" s="24"/>
      <c r="B65" s="25" t="s">
        <v>96</v>
      </c>
      <c r="C65" s="23" t="s">
        <v>12</v>
      </c>
      <c r="D65" s="19"/>
      <c r="E65" s="19">
        <v>8888669.2257805411</v>
      </c>
      <c r="F65" s="19"/>
      <c r="G65" s="26"/>
      <c r="H65" s="27"/>
    </row>
    <row r="66" spans="1:11" s="10" customFormat="1" ht="24" customHeight="1" outlineLevel="1" x14ac:dyDescent="0.25">
      <c r="A66" s="24"/>
      <c r="B66" s="25" t="s">
        <v>139</v>
      </c>
      <c r="C66" s="23" t="s">
        <v>12</v>
      </c>
      <c r="D66" s="19"/>
      <c r="E66" s="19">
        <v>56586422.733970001</v>
      </c>
      <c r="F66" s="19"/>
      <c r="G66" s="26"/>
      <c r="H66" s="27"/>
    </row>
    <row r="67" spans="1:11" s="10" customFormat="1" ht="24" customHeight="1" x14ac:dyDescent="0.25">
      <c r="A67" s="73" t="s">
        <v>97</v>
      </c>
      <c r="B67" s="11" t="s">
        <v>121</v>
      </c>
      <c r="C67" s="73" t="s">
        <v>12</v>
      </c>
      <c r="D67" s="18">
        <f>D68</f>
        <v>6169475</v>
      </c>
      <c r="E67" s="18">
        <f>D67</f>
        <v>6169475</v>
      </c>
      <c r="F67" s="18">
        <f>E67-D67</f>
        <v>0</v>
      </c>
      <c r="G67" s="94">
        <f t="shared" si="2"/>
        <v>0</v>
      </c>
      <c r="H67" s="90"/>
    </row>
    <row r="68" spans="1:11" s="13" customFormat="1" ht="20.25" customHeight="1" x14ac:dyDescent="0.25">
      <c r="A68" s="23"/>
      <c r="B68" s="32" t="s">
        <v>107</v>
      </c>
      <c r="C68" s="23" t="s">
        <v>12</v>
      </c>
      <c r="D68" s="19">
        <v>6169475</v>
      </c>
      <c r="E68" s="19">
        <f>D68</f>
        <v>6169475</v>
      </c>
      <c r="F68" s="19">
        <f t="shared" si="3"/>
        <v>0</v>
      </c>
      <c r="G68" s="95">
        <f t="shared" si="2"/>
        <v>0</v>
      </c>
      <c r="H68" s="32" t="s">
        <v>143</v>
      </c>
    </row>
    <row r="69" spans="1:11" s="10" customFormat="1" ht="35.25" customHeight="1" x14ac:dyDescent="0.25">
      <c r="A69" s="73" t="s">
        <v>98</v>
      </c>
      <c r="B69" s="11" t="s">
        <v>110</v>
      </c>
      <c r="C69" s="73" t="s">
        <v>12</v>
      </c>
      <c r="D69" s="18">
        <f>SUM(D64,D67)</f>
        <v>35431240.547992259</v>
      </c>
      <c r="E69" s="18">
        <v>35063460.875399999</v>
      </c>
      <c r="F69" s="18">
        <f>E69-D69</f>
        <v>-367779.67259225994</v>
      </c>
      <c r="G69" s="74">
        <f>E69/D69-1</f>
        <v>-1.0380095839266357E-2</v>
      </c>
      <c r="H69" s="88" t="s">
        <v>152</v>
      </c>
      <c r="I69" s="89"/>
      <c r="J69" s="89"/>
      <c r="K69" s="89"/>
    </row>
    <row r="70" spans="1:11" s="10" customFormat="1" ht="45" x14ac:dyDescent="0.25">
      <c r="A70" s="73" t="s">
        <v>99</v>
      </c>
      <c r="B70" s="11" t="s">
        <v>122</v>
      </c>
      <c r="C70" s="73" t="s">
        <v>100</v>
      </c>
      <c r="D70" s="18">
        <v>3845276.4513999997</v>
      </c>
      <c r="E70" s="18">
        <v>3813179.6370000001</v>
      </c>
      <c r="F70" s="18">
        <f t="shared" si="3"/>
        <v>-32096.814399999566</v>
      </c>
      <c r="G70" s="74">
        <f>E70/D70-1</f>
        <v>-8.3470759009572904E-3</v>
      </c>
      <c r="H70" s="81" t="s">
        <v>165</v>
      </c>
      <c r="J70" s="89"/>
      <c r="K70" s="89"/>
    </row>
    <row r="71" spans="1:11" s="10" customFormat="1" x14ac:dyDescent="0.25">
      <c r="A71" s="73"/>
      <c r="B71" s="67" t="s">
        <v>101</v>
      </c>
      <c r="C71" s="23" t="s">
        <v>100</v>
      </c>
      <c r="D71" s="19">
        <v>49208</v>
      </c>
      <c r="E71" s="19">
        <v>53360.629000000001</v>
      </c>
      <c r="F71" s="19">
        <f t="shared" si="3"/>
        <v>4152.6290000000008</v>
      </c>
      <c r="G71" s="63">
        <f t="shared" ref="G71:G74" si="4">E71/D71-1</f>
        <v>8.4389306616810211E-2</v>
      </c>
      <c r="H71" s="77"/>
      <c r="J71" s="89"/>
      <c r="K71" s="89"/>
    </row>
    <row r="72" spans="1:11" s="10" customFormat="1" x14ac:dyDescent="0.25">
      <c r="A72" s="91"/>
      <c r="B72" s="64" t="s">
        <v>123</v>
      </c>
      <c r="C72" s="23" t="s">
        <v>100</v>
      </c>
      <c r="D72" s="19">
        <f>SUM(D70:D71)</f>
        <v>3894484.4513999997</v>
      </c>
      <c r="E72" s="19">
        <v>3866540.2660000003</v>
      </c>
      <c r="F72" s="19">
        <f t="shared" si="3"/>
        <v>-27944.185399999376</v>
      </c>
      <c r="G72" s="63">
        <f t="shared" si="4"/>
        <v>-7.1753233961311391E-3</v>
      </c>
      <c r="H72" s="77"/>
      <c r="J72" s="89"/>
      <c r="K72" s="89"/>
    </row>
    <row r="73" spans="1:11" s="10" customFormat="1" ht="30" customHeight="1" x14ac:dyDescent="0.25">
      <c r="A73" s="103" t="s">
        <v>104</v>
      </c>
      <c r="B73" s="105" t="s">
        <v>102</v>
      </c>
      <c r="C73" s="23" t="s">
        <v>103</v>
      </c>
      <c r="D73" s="21">
        <v>12</v>
      </c>
      <c r="E73" s="21">
        <v>10.195112111670756</v>
      </c>
      <c r="F73" s="92">
        <f t="shared" si="3"/>
        <v>-1.8048878883292439</v>
      </c>
      <c r="G73" s="63"/>
      <c r="H73" s="105" t="s">
        <v>162</v>
      </c>
    </row>
    <row r="74" spans="1:11" s="10" customFormat="1" ht="15" x14ac:dyDescent="0.25">
      <c r="A74" s="104"/>
      <c r="B74" s="106"/>
      <c r="C74" s="23" t="s">
        <v>100</v>
      </c>
      <c r="D74" s="68">
        <v>533147.98723636393</v>
      </c>
      <c r="E74" s="68">
        <v>440633.32199999999</v>
      </c>
      <c r="F74" s="19">
        <f t="shared" si="3"/>
        <v>-92514.665236363944</v>
      </c>
      <c r="G74" s="63"/>
      <c r="H74" s="106"/>
    </row>
    <row r="75" spans="1:11" s="10" customFormat="1" ht="60" x14ac:dyDescent="0.25">
      <c r="A75" s="73" t="s">
        <v>124</v>
      </c>
      <c r="B75" s="11" t="s">
        <v>125</v>
      </c>
      <c r="C75" s="73" t="s">
        <v>51</v>
      </c>
      <c r="D75" s="22">
        <v>10.1</v>
      </c>
      <c r="E75" s="22">
        <f>E69/E70</f>
        <v>9.1953341340577381</v>
      </c>
      <c r="F75" s="22">
        <f t="shared" si="3"/>
        <v>-0.9046658659422615</v>
      </c>
      <c r="G75" s="74">
        <f t="shared" si="2"/>
        <v>-8.9570877816065542E-2</v>
      </c>
      <c r="H75" s="88" t="s">
        <v>163</v>
      </c>
    </row>
    <row r="76" spans="1:11" s="13" customFormat="1" ht="24" customHeight="1" x14ac:dyDescent="0.25">
      <c r="A76" s="23"/>
      <c r="B76" s="32" t="s">
        <v>105</v>
      </c>
      <c r="C76" s="99"/>
      <c r="D76" s="100"/>
      <c r="E76" s="100"/>
      <c r="F76" s="100"/>
      <c r="G76" s="100"/>
      <c r="H76" s="101"/>
    </row>
    <row r="77" spans="1:11" s="13" customFormat="1" ht="24" customHeight="1" x14ac:dyDescent="0.25">
      <c r="A77" s="60" t="s">
        <v>126</v>
      </c>
      <c r="B77" s="61" t="s">
        <v>127</v>
      </c>
      <c r="C77" s="23" t="s">
        <v>28</v>
      </c>
      <c r="D77" s="62">
        <f>SUM(D78:D79)</f>
        <v>3279.7189527115079</v>
      </c>
      <c r="E77" s="62">
        <f>SUM(E78:E79)</f>
        <v>2980</v>
      </c>
      <c r="F77" s="19">
        <f>E77-D77</f>
        <v>-299.71895271150788</v>
      </c>
      <c r="G77" s="63">
        <f t="shared" si="2"/>
        <v>-9.1385559870523436E-2</v>
      </c>
      <c r="H77" s="96" t="s">
        <v>140</v>
      </c>
    </row>
    <row r="78" spans="1:11" s="13" customFormat="1" ht="24" customHeight="1" x14ac:dyDescent="0.25">
      <c r="A78" s="60" t="s">
        <v>128</v>
      </c>
      <c r="B78" s="61" t="s">
        <v>129</v>
      </c>
      <c r="C78" s="23" t="s">
        <v>28</v>
      </c>
      <c r="D78" s="62">
        <v>3162.7189527115079</v>
      </c>
      <c r="E78" s="62">
        <v>2885</v>
      </c>
      <c r="F78" s="19">
        <f t="shared" ref="F78:F82" si="5">E78-D78</f>
        <v>-277.71895271150788</v>
      </c>
      <c r="G78" s="63">
        <f t="shared" si="2"/>
        <v>-8.7810190176212055E-2</v>
      </c>
      <c r="H78" s="97"/>
    </row>
    <row r="79" spans="1:11" s="13" customFormat="1" ht="24" customHeight="1" x14ac:dyDescent="0.25">
      <c r="A79" s="60" t="s">
        <v>130</v>
      </c>
      <c r="B79" s="61" t="s">
        <v>131</v>
      </c>
      <c r="C79" s="23" t="s">
        <v>28</v>
      </c>
      <c r="D79" s="62">
        <v>117</v>
      </c>
      <c r="E79" s="62">
        <v>95</v>
      </c>
      <c r="F79" s="19">
        <f t="shared" si="5"/>
        <v>-22</v>
      </c>
      <c r="G79" s="63">
        <f t="shared" si="2"/>
        <v>-0.18803418803418803</v>
      </c>
      <c r="H79" s="98"/>
    </row>
    <row r="80" spans="1:11" s="13" customFormat="1" ht="24" customHeight="1" x14ac:dyDescent="0.25">
      <c r="A80" s="60" t="s">
        <v>132</v>
      </c>
      <c r="B80" s="61" t="s">
        <v>133</v>
      </c>
      <c r="C80" s="23" t="s">
        <v>27</v>
      </c>
      <c r="D80" s="31">
        <v>241140</v>
      </c>
      <c r="E80" s="19">
        <f>(E15+E44)/E77/12*1000</f>
        <v>255390.03517197986</v>
      </c>
      <c r="F80" s="19">
        <f t="shared" si="5"/>
        <v>14250.035171979864</v>
      </c>
      <c r="G80" s="63">
        <f t="shared" si="2"/>
        <v>5.9094447922285243E-2</v>
      </c>
      <c r="H80" s="96" t="s">
        <v>153</v>
      </c>
    </row>
    <row r="81" spans="1:8" s="13" customFormat="1" ht="24" customHeight="1" x14ac:dyDescent="0.25">
      <c r="A81" s="60" t="s">
        <v>134</v>
      </c>
      <c r="B81" s="61" t="s">
        <v>135</v>
      </c>
      <c r="C81" s="23" t="s">
        <v>27</v>
      </c>
      <c r="D81" s="31">
        <v>237396</v>
      </c>
      <c r="E81" s="19">
        <f>E15/E78/12*1000</f>
        <v>250516.69733477753</v>
      </c>
      <c r="F81" s="19">
        <f t="shared" si="5"/>
        <v>13120.697334777535</v>
      </c>
      <c r="G81" s="63">
        <f t="shared" si="2"/>
        <v>5.5269243520436495E-2</v>
      </c>
      <c r="H81" s="97"/>
    </row>
    <row r="82" spans="1:8" s="13" customFormat="1" ht="24" customHeight="1" x14ac:dyDescent="0.25">
      <c r="A82" s="60" t="s">
        <v>136</v>
      </c>
      <c r="B82" s="61" t="s">
        <v>137</v>
      </c>
      <c r="C82" s="23" t="s">
        <v>27</v>
      </c>
      <c r="D82" s="31">
        <v>342371.69470126787</v>
      </c>
      <c r="E82" s="19">
        <f>E44/E79/12*1000</f>
        <v>403385.6105438596</v>
      </c>
      <c r="F82" s="19">
        <f t="shared" si="5"/>
        <v>61013.915842591727</v>
      </c>
      <c r="G82" s="63">
        <f t="shared" si="2"/>
        <v>0.17820957978383301</v>
      </c>
      <c r="H82" s="98"/>
    </row>
    <row r="84" spans="1:8" x14ac:dyDescent="0.25">
      <c r="E84" s="69"/>
    </row>
    <row r="85" spans="1:8" s="13" customFormat="1" ht="15" x14ac:dyDescent="0.25">
      <c r="D85" s="14"/>
      <c r="E85" s="14"/>
      <c r="F85" s="15"/>
    </row>
  </sheetData>
  <mergeCells count="8">
    <mergeCell ref="H80:H82"/>
    <mergeCell ref="H77:H79"/>
    <mergeCell ref="C76:H76"/>
    <mergeCell ref="A4:H4"/>
    <mergeCell ref="A5:H5"/>
    <mergeCell ref="A73:A74"/>
    <mergeCell ref="B73:B74"/>
    <mergeCell ref="H73:H74"/>
  </mergeCells>
  <pageMargins left="0.18" right="0.2" top="0.79" bottom="0.17" header="0.8" footer="0.17"/>
  <pageSetup paperSize="9" scale="65" fitToHeight="0" orientation="landscape" horizontalDpi="4294967295" verticalDpi="4294967295" r:id="rId1"/>
  <rowBreaks count="3" manualBreakCount="3">
    <brk id="28" max="7" man="1"/>
    <brk id="52" max="7" man="1"/>
    <brk id="7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B3" sqref="B3:I11"/>
    </sheetView>
  </sheetViews>
  <sheetFormatPr defaultRowHeight="15" x14ac:dyDescent="0.25"/>
  <cols>
    <col min="3" max="3" width="33.5703125" customWidth="1"/>
    <col min="4" max="4" width="12.5703125" customWidth="1"/>
    <col min="5" max="5" width="21" customWidth="1"/>
    <col min="6" max="6" width="17" customWidth="1"/>
    <col min="7" max="7" width="0" hidden="1" customWidth="1"/>
    <col min="8" max="8" width="17.7109375" customWidth="1"/>
    <col min="9" max="9" width="50.140625" customWidth="1"/>
  </cols>
  <sheetData>
    <row r="2" spans="2:9" ht="15.75" thickBot="1" x14ac:dyDescent="0.3"/>
    <row r="3" spans="2:9" ht="72" thickBot="1" x14ac:dyDescent="0.3">
      <c r="B3" s="53" t="s">
        <v>2</v>
      </c>
      <c r="C3" s="54" t="s">
        <v>3</v>
      </c>
      <c r="D3" s="55" t="s">
        <v>4</v>
      </c>
      <c r="E3" s="56" t="s">
        <v>5</v>
      </c>
      <c r="F3" s="56" t="s">
        <v>6</v>
      </c>
      <c r="G3" s="57" t="s">
        <v>7</v>
      </c>
      <c r="H3" s="56" t="s">
        <v>8</v>
      </c>
      <c r="I3" s="58" t="s">
        <v>9</v>
      </c>
    </row>
    <row r="4" spans="2:9" ht="30" x14ac:dyDescent="0.25">
      <c r="B4" s="46">
        <v>1</v>
      </c>
      <c r="C4" s="47" t="s">
        <v>122</v>
      </c>
      <c r="D4" s="48" t="s">
        <v>100</v>
      </c>
      <c r="E4" s="49">
        <v>3743016.276462906</v>
      </c>
      <c r="F4" s="50">
        <v>3850636.5669999998</v>
      </c>
      <c r="G4" s="49">
        <f t="shared" ref="G4:G6" si="0">F4-E4</f>
        <v>107620.29053709377</v>
      </c>
      <c r="H4" s="51">
        <f>F4/E4-1</f>
        <v>2.875229028894144E-2</v>
      </c>
      <c r="I4" s="52" t="s">
        <v>111</v>
      </c>
    </row>
    <row r="5" spans="2:9" ht="30" x14ac:dyDescent="0.25">
      <c r="B5" s="33">
        <v>2</v>
      </c>
      <c r="C5" s="5" t="s">
        <v>101</v>
      </c>
      <c r="D5" s="6" t="s">
        <v>100</v>
      </c>
      <c r="E5" s="17">
        <v>49423.522999999994</v>
      </c>
      <c r="F5" s="19">
        <v>44680.663</v>
      </c>
      <c r="G5" s="7">
        <f t="shared" si="0"/>
        <v>-4742.8599999999933</v>
      </c>
      <c r="H5" s="9">
        <f>F5/E5-1</f>
        <v>-9.596361635328976E-2</v>
      </c>
      <c r="I5" s="34" t="s">
        <v>145</v>
      </c>
    </row>
    <row r="6" spans="2:9" ht="45" x14ac:dyDescent="0.25">
      <c r="B6" s="33">
        <v>3</v>
      </c>
      <c r="C6" s="32" t="s">
        <v>123</v>
      </c>
      <c r="D6" s="6" t="s">
        <v>100</v>
      </c>
      <c r="E6" s="7">
        <f>E4+E5</f>
        <v>3792439.7994629061</v>
      </c>
      <c r="F6" s="19">
        <f>SUM(F4:F5)</f>
        <v>3895317.23</v>
      </c>
      <c r="G6" s="7">
        <f t="shared" si="0"/>
        <v>102877.4305370939</v>
      </c>
      <c r="H6" s="9">
        <f>F6/E6-1</f>
        <v>2.7126977876264169E-2</v>
      </c>
      <c r="I6" s="35" t="s">
        <v>142</v>
      </c>
    </row>
    <row r="7" spans="2:9" ht="30" x14ac:dyDescent="0.25">
      <c r="B7" s="33">
        <v>4</v>
      </c>
      <c r="C7" s="2" t="s">
        <v>110</v>
      </c>
      <c r="D7" s="3" t="s">
        <v>12</v>
      </c>
      <c r="E7" s="18">
        <v>25976532.958652571</v>
      </c>
      <c r="F7" s="18">
        <v>26723417.774980001</v>
      </c>
      <c r="G7" s="4">
        <v>746884.81632743031</v>
      </c>
      <c r="H7" s="20">
        <v>2.8752290288941218E-2</v>
      </c>
      <c r="I7" s="36" t="s">
        <v>141</v>
      </c>
    </row>
    <row r="8" spans="2:9" ht="45" x14ac:dyDescent="0.25">
      <c r="B8" s="33">
        <v>5</v>
      </c>
      <c r="C8" s="2" t="s">
        <v>146</v>
      </c>
      <c r="D8" s="3" t="s">
        <v>12</v>
      </c>
      <c r="E8" s="18">
        <v>22966262.958652571</v>
      </c>
      <c r="F8" s="18">
        <v>23022890.446769997</v>
      </c>
      <c r="G8" s="18">
        <v>56627.488117426634</v>
      </c>
      <c r="H8" s="20">
        <f t="shared" ref="H8:H11" si="1">F8/E8-1</f>
        <v>2.4656814310355379E-3</v>
      </c>
      <c r="I8" s="36" t="s">
        <v>148</v>
      </c>
    </row>
    <row r="9" spans="2:9" ht="30" x14ac:dyDescent="0.25">
      <c r="B9" s="33">
        <v>6</v>
      </c>
      <c r="C9" s="32" t="s">
        <v>147</v>
      </c>
      <c r="D9" s="6" t="s">
        <v>12</v>
      </c>
      <c r="E9" s="7">
        <v>3010270</v>
      </c>
      <c r="F9" s="19">
        <f>E9</f>
        <v>3010270</v>
      </c>
      <c r="G9" s="7">
        <f t="shared" ref="G9" si="2">F9-E9</f>
        <v>0</v>
      </c>
      <c r="H9" s="8">
        <f t="shared" si="1"/>
        <v>0</v>
      </c>
      <c r="I9" s="36" t="s">
        <v>149</v>
      </c>
    </row>
    <row r="10" spans="2:9" ht="60" x14ac:dyDescent="0.25">
      <c r="B10" s="33">
        <v>7</v>
      </c>
      <c r="C10" s="32" t="s">
        <v>102</v>
      </c>
      <c r="D10" s="6" t="s">
        <v>103</v>
      </c>
      <c r="E10" s="21">
        <v>10.62</v>
      </c>
      <c r="F10" s="21">
        <v>10.242188114788171</v>
      </c>
      <c r="G10" s="37"/>
      <c r="H10" s="9">
        <f t="shared" si="1"/>
        <v>-3.5575507082093116E-2</v>
      </c>
      <c r="I10" s="38" t="s">
        <v>144</v>
      </c>
    </row>
    <row r="11" spans="2:9" ht="15.75" thickBot="1" x14ac:dyDescent="0.3">
      <c r="B11" s="39">
        <v>8</v>
      </c>
      <c r="C11" s="40" t="s">
        <v>125</v>
      </c>
      <c r="D11" s="41" t="s">
        <v>51</v>
      </c>
      <c r="E11" s="42">
        <v>6.94</v>
      </c>
      <c r="F11" s="42">
        <v>6.94</v>
      </c>
      <c r="G11" s="43">
        <f t="shared" ref="G11" si="3">F11-E11</f>
        <v>0</v>
      </c>
      <c r="H11" s="44">
        <f t="shared" si="1"/>
        <v>0</v>
      </c>
      <c r="I11" s="45" t="s">
        <v>150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Исполнение ТС</vt:lpstr>
      <vt:lpstr>для презы</vt:lpstr>
      <vt:lpstr>'Исполнение ТС'!Область_печати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Коканчинова Аяна Уальхановна</dc:creator>
  <cp:lastModifiedBy>Коканчинова Аяна Уальхановна</cp:lastModifiedBy>
  <cp:lastPrinted>2024-04-09T05:32:22Z</cp:lastPrinted>
  <dcterms:created xsi:type="dcterms:W3CDTF">2021-02-03T10:38:10Z</dcterms:created>
  <dcterms:modified xsi:type="dcterms:W3CDTF">2024-04-18T08:57:26Z</dcterms:modified>
</cp:coreProperties>
</file>