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-120" yWindow="-120" windowWidth="29040" windowHeight="15840" firstSheet="1" activeTab="1"/>
  </bookViews>
  <sheets>
    <sheet name="СМИ 2019г. " sheetId="24" state="hidden" r:id="rId1"/>
    <sheet name="2020г Форма 21" sheetId="19" r:id="rId2"/>
    <sheet name="Лист1" sheetId="25" r:id="rId3"/>
  </sheets>
  <definedNames>
    <definedName name="_xlnm._FilterDatabase" localSheetId="1" hidden="1">'2020г Форма 21'!$A$12:$Z$12</definedName>
    <definedName name="_xlnm._FilterDatabase" localSheetId="0" hidden="1">'СМИ 2019г. '!$A$12:$AA$12</definedName>
    <definedName name="_xlnm.Print_Titles" localSheetId="1">'2020г Форма 21'!$3:$12</definedName>
    <definedName name="_xlnm.Print_Titles" localSheetId="0">'СМИ 2019г. '!$3:$12</definedName>
    <definedName name="_xlnm.Print_Area" localSheetId="1">'2020г Форма 21'!$A$1:$Z$234</definedName>
    <definedName name="_xlnm.Print_Area" localSheetId="0">'СМИ 2019г. '!$A$1:$AA$24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1" i="19" l="1"/>
  <c r="M170" i="19"/>
  <c r="M169" i="19" s="1"/>
  <c r="M128" i="19"/>
  <c r="M84" i="19"/>
  <c r="M14" i="19"/>
  <c r="M36" i="19"/>
  <c r="M25" i="19"/>
  <c r="M49" i="19"/>
  <c r="M44" i="19"/>
  <c r="M64" i="19"/>
  <c r="M59" i="19"/>
  <c r="M105" i="19"/>
  <c r="M101" i="19"/>
  <c r="M97" i="19"/>
  <c r="M144" i="19"/>
  <c r="M112" i="19"/>
  <c r="N170" i="19"/>
  <c r="M190" i="19"/>
  <c r="N187" i="19"/>
  <c r="N184" i="19"/>
  <c r="O71" i="19"/>
  <c r="O233" i="19" s="1"/>
  <c r="J69" i="19"/>
  <c r="J70" i="19"/>
  <c r="J68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2" i="19"/>
  <c r="J223" i="19"/>
  <c r="J224" i="19"/>
  <c r="J225" i="19"/>
  <c r="J226" i="19"/>
  <c r="J227" i="19"/>
  <c r="J228" i="19"/>
  <c r="J229" i="19"/>
  <c r="J230" i="19"/>
  <c r="J231" i="19"/>
  <c r="J191" i="19"/>
  <c r="I190" i="19"/>
  <c r="I187" i="19"/>
  <c r="J189" i="19"/>
  <c r="J188" i="19"/>
  <c r="J184" i="19"/>
  <c r="I184" i="19"/>
  <c r="I170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71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45" i="19"/>
  <c r="I144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29" i="19"/>
  <c r="I128" i="19"/>
  <c r="I112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13" i="19"/>
  <c r="J107" i="19"/>
  <c r="J108" i="19"/>
  <c r="J109" i="19"/>
  <c r="J110" i="19"/>
  <c r="J111" i="19"/>
  <c r="J106" i="19"/>
  <c r="I105" i="19"/>
  <c r="I101" i="19"/>
  <c r="J103" i="19"/>
  <c r="J104" i="19"/>
  <c r="J102" i="19"/>
  <c r="J97" i="19"/>
  <c r="I97" i="19"/>
  <c r="I84" i="19"/>
  <c r="J86" i="19"/>
  <c r="J87" i="19"/>
  <c r="J88" i="19"/>
  <c r="J89" i="19"/>
  <c r="J90" i="19"/>
  <c r="J91" i="19"/>
  <c r="J92" i="19"/>
  <c r="J93" i="19"/>
  <c r="J94" i="19"/>
  <c r="J95" i="19"/>
  <c r="J96" i="19"/>
  <c r="J85" i="19"/>
  <c r="J73" i="19"/>
  <c r="J74" i="19"/>
  <c r="J76" i="19"/>
  <c r="J77" i="19"/>
  <c r="J79" i="19"/>
  <c r="J80" i="19"/>
  <c r="J82" i="19"/>
  <c r="J83" i="19"/>
  <c r="I64" i="19"/>
  <c r="J66" i="19"/>
  <c r="J67" i="19"/>
  <c r="J65" i="19"/>
  <c r="I59" i="19"/>
  <c r="I58" i="19" s="1"/>
  <c r="J61" i="19"/>
  <c r="J62" i="19"/>
  <c r="J63" i="19"/>
  <c r="J60" i="19"/>
  <c r="J51" i="19"/>
  <c r="J52" i="19"/>
  <c r="J53" i="19"/>
  <c r="J54" i="19"/>
  <c r="J55" i="19"/>
  <c r="J50" i="19"/>
  <c r="I49" i="19"/>
  <c r="J57" i="19"/>
  <c r="J56" i="19"/>
  <c r="J46" i="19"/>
  <c r="J47" i="19"/>
  <c r="J48" i="19"/>
  <c r="J45" i="19"/>
  <c r="I44" i="19"/>
  <c r="I36" i="19"/>
  <c r="J38" i="19"/>
  <c r="J39" i="19"/>
  <c r="J40" i="19"/>
  <c r="J41" i="19"/>
  <c r="J42" i="19"/>
  <c r="J43" i="19"/>
  <c r="J37" i="19"/>
  <c r="J27" i="19"/>
  <c r="J28" i="19"/>
  <c r="J29" i="19"/>
  <c r="J30" i="19"/>
  <c r="J31" i="19"/>
  <c r="J32" i="19"/>
  <c r="J33" i="19"/>
  <c r="J34" i="19"/>
  <c r="J35" i="19"/>
  <c r="J26" i="19"/>
  <c r="I25" i="19"/>
  <c r="I14" i="19"/>
  <c r="J16" i="19"/>
  <c r="J17" i="19"/>
  <c r="J18" i="19"/>
  <c r="J19" i="19"/>
  <c r="J20" i="19"/>
  <c r="J21" i="19"/>
  <c r="J22" i="19"/>
  <c r="J23" i="19"/>
  <c r="J24" i="19"/>
  <c r="J15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191" i="19"/>
  <c r="E190" i="19"/>
  <c r="F189" i="19"/>
  <c r="F188" i="19"/>
  <c r="E187" i="19"/>
  <c r="F186" i="19"/>
  <c r="F185" i="19"/>
  <c r="E184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71" i="19"/>
  <c r="E170" i="19"/>
  <c r="F144" i="19"/>
  <c r="E144" i="19"/>
  <c r="E128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13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29" i="19"/>
  <c r="E112" i="19"/>
  <c r="F107" i="19"/>
  <c r="F108" i="19"/>
  <c r="F109" i="19"/>
  <c r="F110" i="19"/>
  <c r="F111" i="19"/>
  <c r="F106" i="19"/>
  <c r="E105" i="19"/>
  <c r="F103" i="19"/>
  <c r="F104" i="19"/>
  <c r="F102" i="19"/>
  <c r="E101" i="19"/>
  <c r="F99" i="19"/>
  <c r="F100" i="19"/>
  <c r="F98" i="19"/>
  <c r="E97" i="19"/>
  <c r="F86" i="19"/>
  <c r="F87" i="19"/>
  <c r="F88" i="19"/>
  <c r="F89" i="19"/>
  <c r="F90" i="19"/>
  <c r="F91" i="19"/>
  <c r="F92" i="19"/>
  <c r="F93" i="19"/>
  <c r="F94" i="19"/>
  <c r="F95" i="19"/>
  <c r="F96" i="19"/>
  <c r="F85" i="19"/>
  <c r="E84" i="19"/>
  <c r="F61" i="19"/>
  <c r="F62" i="19"/>
  <c r="F63" i="19"/>
  <c r="F60" i="19"/>
  <c r="E59" i="19"/>
  <c r="F51" i="19"/>
  <c r="F52" i="19"/>
  <c r="F53" i="19"/>
  <c r="F54" i="19"/>
  <c r="F55" i="19"/>
  <c r="F50" i="19"/>
  <c r="E49" i="19"/>
  <c r="F46" i="19"/>
  <c r="F47" i="19"/>
  <c r="F48" i="19"/>
  <c r="F45" i="19"/>
  <c r="E44" i="19"/>
  <c r="F38" i="19"/>
  <c r="F39" i="19"/>
  <c r="F40" i="19"/>
  <c r="F41" i="19"/>
  <c r="F42" i="19"/>
  <c r="F43" i="19"/>
  <c r="F37" i="19"/>
  <c r="E36" i="19"/>
  <c r="E25" i="19"/>
  <c r="F35" i="19"/>
  <c r="F27" i="19"/>
  <c r="F28" i="19"/>
  <c r="F29" i="19"/>
  <c r="F30" i="19"/>
  <c r="F31" i="19"/>
  <c r="F32" i="19"/>
  <c r="F33" i="19"/>
  <c r="F34" i="19"/>
  <c r="F26" i="19"/>
  <c r="F16" i="19"/>
  <c r="F17" i="19"/>
  <c r="F18" i="19"/>
  <c r="F19" i="19"/>
  <c r="F20" i="19"/>
  <c r="F21" i="19"/>
  <c r="F22" i="19"/>
  <c r="F23" i="19"/>
  <c r="F24" i="19"/>
  <c r="F15" i="19"/>
  <c r="E14" i="19"/>
  <c r="E64" i="19"/>
  <c r="F65" i="19"/>
  <c r="F64" i="19" s="1"/>
  <c r="M58" i="19" l="1"/>
  <c r="M13" i="19"/>
  <c r="M71" i="19"/>
  <c r="N169" i="19"/>
  <c r="N168" i="19" s="1"/>
  <c r="N233" i="19" s="1"/>
  <c r="M168" i="19"/>
  <c r="F187" i="19"/>
  <c r="J101" i="19"/>
  <c r="I13" i="19"/>
  <c r="E71" i="19"/>
  <c r="J59" i="19"/>
  <c r="J187" i="19"/>
  <c r="J112" i="19"/>
  <c r="I169" i="19"/>
  <c r="I168" i="19" s="1"/>
  <c r="J170" i="19"/>
  <c r="F84" i="19"/>
  <c r="J64" i="19"/>
  <c r="J84" i="19"/>
  <c r="J36" i="19"/>
  <c r="J190" i="19"/>
  <c r="J49" i="19"/>
  <c r="J128" i="19"/>
  <c r="J144" i="19"/>
  <c r="J105" i="19"/>
  <c r="I71" i="19"/>
  <c r="J44" i="19"/>
  <c r="J25" i="19"/>
  <c r="E13" i="19"/>
  <c r="F101" i="19"/>
  <c r="E169" i="19"/>
  <c r="E168" i="19" s="1"/>
  <c r="J14" i="19"/>
  <c r="F128" i="19"/>
  <c r="F184" i="19"/>
  <c r="E58" i="19"/>
  <c r="F112" i="19"/>
  <c r="F25" i="19"/>
  <c r="F170" i="19"/>
  <c r="F97" i="19"/>
  <c r="F36" i="19"/>
  <c r="F190" i="19"/>
  <c r="F59" i="19"/>
  <c r="F58" i="19" s="1"/>
  <c r="F105" i="19"/>
  <c r="F49" i="19"/>
  <c r="F44" i="19"/>
  <c r="F14" i="19"/>
  <c r="I17" i="24"/>
  <c r="O20" i="24"/>
  <c r="M233" i="19" l="1"/>
  <c r="F169" i="19"/>
  <c r="I233" i="19"/>
  <c r="J13" i="19"/>
  <c r="J58" i="19"/>
  <c r="J169" i="19"/>
  <c r="J168" i="19" s="1"/>
  <c r="K168" i="19" s="1"/>
  <c r="J71" i="19"/>
  <c r="F13" i="19"/>
  <c r="F71" i="19"/>
  <c r="F168" i="19"/>
  <c r="N17" i="24"/>
  <c r="M17" i="24"/>
  <c r="J17" i="24"/>
  <c r="I20" i="24"/>
  <c r="J20" i="24"/>
  <c r="J233" i="19" l="1"/>
  <c r="O17" i="24"/>
  <c r="K17" i="24"/>
  <c r="K20" i="24"/>
  <c r="L17" i="24"/>
  <c r="AA229" i="19" l="1"/>
</calcChain>
</file>

<file path=xl/comments1.xml><?xml version="1.0" encoding="utf-8"?>
<comments xmlns="http://schemas.openxmlformats.org/spreadsheetml/2006/main">
  <authors>
    <author>Автор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ДП-13723 от 27.01.2020 г.
ДП-13724 от 27.01.2020 г.
ДП-13725 от 27.01.2020 г.</t>
        </r>
      </text>
    </comment>
  </commentList>
</comments>
</file>

<file path=xl/sharedStrings.xml><?xml version="1.0" encoding="utf-8"?>
<sst xmlns="http://schemas.openxmlformats.org/spreadsheetml/2006/main" count="2286" uniqueCount="500">
  <si>
    <t>№ п/п</t>
  </si>
  <si>
    <t>План</t>
  </si>
  <si>
    <t>Факт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</si>
  <si>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</si>
  <si>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 тыс.тенге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</si>
  <si>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</si>
  <si>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</si>
  <si>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</si>
  <si>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</si>
  <si>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</si>
  <si>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</si>
  <si>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</si>
  <si>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Заемные средства</t>
  </si>
  <si>
    <t>Бюджетные средства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</si>
  <si>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</si>
  <si>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</si>
  <si>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</si>
  <si>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</si>
  <si>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</si>
  <si>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</si>
  <si>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км</t>
  </si>
  <si>
    <t>шт</t>
  </si>
  <si>
    <t>1.1</t>
  </si>
  <si>
    <t>4.1</t>
  </si>
  <si>
    <t>Амортизация</t>
  </si>
  <si>
    <t>Акционерное общество "Восточно-Казахстанская энергетическая компания", передача электроэнергии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</si>
  <si>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</si>
  <si>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</si>
  <si>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</si>
  <si>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</si>
  <si>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</si>
  <si>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</si>
  <si>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</si>
  <si>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</si>
  <si>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</si>
  <si>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Прибыль</t>
  </si>
  <si>
    <t>Экономия по статьям затрат тарифной сметы</t>
  </si>
  <si>
    <t xml:space="preserve">Отчет об исполнении инвестиционной программы за 2019 год </t>
  </si>
  <si>
    <t>наименование субъекта естественной монополии, вид деятельности</t>
  </si>
  <si>
    <t xml:space="preserve">Приложение 1
к Правилам формирования тарифов
</t>
  </si>
  <si>
    <t>форма  21</t>
  </si>
  <si>
    <t>Разработка ПСД по модернизации и реконструкции электрических сетей</t>
  </si>
  <si>
    <t>1.5.1</t>
  </si>
  <si>
    <t>1.5.2</t>
  </si>
  <si>
    <t>1.5.3</t>
  </si>
  <si>
    <t>1.5.4</t>
  </si>
  <si>
    <t>1.5.5</t>
  </si>
  <si>
    <t>1.5.6</t>
  </si>
  <si>
    <t>2.2.1</t>
  </si>
  <si>
    <t>3</t>
  </si>
  <si>
    <t>Замена ОД/КЗ 110 кВ на элегазовый выключатель 110 кВ</t>
  </si>
  <si>
    <t>Замена аккумуляторной батареи</t>
  </si>
  <si>
    <t>Реконструкция и модернизация ПС-110/35/10/6 кВ №24 Глубоковский РЭС</t>
  </si>
  <si>
    <t>Обновление основных фондов</t>
  </si>
  <si>
    <t xml:space="preserve">Модернизация и реконструкция ЛЭП </t>
  </si>
  <si>
    <t>Модернизация  и реконструкция ПС</t>
  </si>
  <si>
    <t>4.</t>
  </si>
  <si>
    <t>Передача электроэнергии 
Восточно-Казахстанская область</t>
  </si>
  <si>
    <t>Круглогодично</t>
  </si>
  <si>
    <t>Согласно приложения прилагается дополнительно</t>
  </si>
  <si>
    <t>-</t>
  </si>
  <si>
    <t>Отклонение</t>
  </si>
  <si>
    <t>Причины отклонения</t>
  </si>
  <si>
    <t>Собственные средства</t>
  </si>
  <si>
    <t>Оценка повышения качества и надежности предоставляемых регулируемых услуг и эффективности деятельности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</si>
  <si>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**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</si>
  <si>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(проекта).</t>
  </si>
  <si>
    <t>Отчет о прибылях и убытках*</t>
  </si>
  <si>
    <t>Итого ИП-2019г.:</t>
  </si>
  <si>
    <t>*</t>
  </si>
  <si>
    <t xml:space="preserve">В настоящий момент значительная доля существующего оборудования электрических сетей функционирует с момента построения энергосетей, износ является критическим, действующий тариф не обеспечивает своевременого обновления основных средств, в связи с чем растёт аварийность и износ. </t>
  </si>
  <si>
    <t xml:space="preserve">Переисполнение по мероприятию "Реконструкция и модернизация ПС-110/35/10/6 кВ №24 Глубоковский РЭС" в размере 32 038 тыс. тенге , за счет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</t>
  </si>
  <si>
    <t>Предоставление информации о соблюдении показателей качества и надежности регулируемых услуг и достижении показателей эффективности деятельности субъектов естественных монополий, предусмотренной п. 292 "Правил осуществления деятельности субъектами естественных монополий", утвержденный приказом от 13 августа 2019 года №73, не распространяется к субъектам естественных монополий с затратным методом тарифного регулирования.</t>
  </si>
  <si>
    <t xml:space="preserve">Снижение расхода сырья, материалов, топливо и энергии в натуральном выражении в зависимости от утвержденной инвестиционной программы (проекта) </t>
  </si>
  <si>
    <t>Приобретение основных средств **</t>
  </si>
  <si>
    <t>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</si>
  <si>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**</t>
  </si>
  <si>
    <t>Итого:</t>
  </si>
  <si>
    <t>*Переисполнение по мероприятию "Реконструкция и модернизация ПС-110/35/10/6 кВ №24 Глубоковский РЭС" в размере 32 038 тыс. тенге , за счет от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                                             ** 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</si>
  <si>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Сумма инвестиционной программы, тыс.тенге</t>
  </si>
  <si>
    <t>Информация о фактических условиях и размерах финансирования инвестиционной программы, тысяч.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</si>
  <si>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</si>
  <si>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Снижение износа (физического) основных фондов (активов), %, по годам реализации в зависимости от утвержденной инвестиционной программы.</t>
  </si>
  <si>
    <t>Снижение потерь, %, по годам реализации в зависимости от утвержденной инвестиционной программы</t>
  </si>
  <si>
    <t xml:space="preserve">Снижение аварийности, по годам реализации в зависимости от утвержденной инвестиционной программы 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</si>
  <si>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</si>
  <si>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Разработка ПСД по реконструкции и модернизации электрических сетей</t>
  </si>
  <si>
    <t>ПСД шт</t>
  </si>
  <si>
    <t>Экспертиза шт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</si>
  <si>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</si>
  <si>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</si>
  <si>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</si>
  <si>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</si>
  <si>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</si>
  <si>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</si>
  <si>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</si>
  <si>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</si>
  <si>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</si>
  <si>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</si>
  <si>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1.4.1</t>
  </si>
  <si>
    <t>1.4.2</t>
  </si>
  <si>
    <t>1.4.11</t>
  </si>
  <si>
    <t>1.4.12</t>
  </si>
  <si>
    <t>2</t>
  </si>
  <si>
    <t>Модернизация и реконструкция ЛЭП</t>
  </si>
  <si>
    <t>Модернизация и реконструкция ВЛ-110/35кВ</t>
  </si>
  <si>
    <t>СМР км</t>
  </si>
  <si>
    <t xml:space="preserve">Модернизация и реконструкция ВЛ-110кВ Л-175С от  ПС Чарск до ПС 28 </t>
  </si>
  <si>
    <t>СМР шт</t>
  </si>
  <si>
    <t>2.1</t>
  </si>
  <si>
    <t>2.2</t>
  </si>
  <si>
    <t>тех.надзор</t>
  </si>
  <si>
    <t>авто.надзор</t>
  </si>
  <si>
    <t>Модернизация и реконструкция ПС</t>
  </si>
  <si>
    <t>Модернизация ПС №11</t>
  </si>
  <si>
    <t>4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</si>
  <si>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</si>
  <si>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</si>
  <si>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</si>
  <si>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</si>
  <si>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</si>
  <si>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</si>
  <si>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</si>
  <si>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</si>
  <si>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</si>
  <si>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</si>
  <si>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</si>
  <si>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 xml:space="preserve">Снижение расхода сырья, материалов, топливо и энергии (шт,пог.м,л,кг) в натуральном выражении в зависимости от утвержденной инвестиционной программы </t>
  </si>
  <si>
    <t>Акционерное общество "Объединённая ЭнергоСервисная компания", передача электроэнергии</t>
  </si>
  <si>
    <t xml:space="preserve">Период предоставления услуги в рамках инвестиционной программы </t>
  </si>
  <si>
    <t xml:space="preserve">Отчет об исполнении инвестиционной программы за 2021 год </t>
  </si>
  <si>
    <t xml:space="preserve">Разработка ПСД по модернизации и реконструкции ВЛ-0,4 кВ </t>
  </si>
  <si>
    <t>Разработка ПСД "Модернизация и реконструкция ВЛ-0,4кВ Л-1, Л-2 от КТП-№12 г.Шар"</t>
  </si>
  <si>
    <t>Разработка ПСД "Модернизация и реконструкция ВЛ-0,4 кВ ТП-1"</t>
  </si>
  <si>
    <t>Разработка ПСД "Модернизация и реконструкция ВЛ-0,4 кВ КТП-148"</t>
  </si>
  <si>
    <t>Разработка ПСД "Модернизация и реконструкция ВЛ-0,4 кВ от КТП-56-2"</t>
  </si>
  <si>
    <t>Разработка ПСД "Модернизация и реконструкция ВЛ-0,4кВ от ТП-2"</t>
  </si>
  <si>
    <t>Разработка ПСД "Модернизация и реконструкция ВЛ-0,4 кВ от КТП-16"</t>
  </si>
  <si>
    <t>Разработка ПСД "Модернизация и реконструкция ВЛ-0,4 кВ от ТП-129"</t>
  </si>
  <si>
    <t>Разработка ПСД "Модернизация и реконструкция ВЛ-0,4 кВ от КТПН-28"</t>
  </si>
  <si>
    <t>Разработка ПСД "Модернизация и реконструкция ВЛ-0,4 кВ от КТПН-194"</t>
  </si>
  <si>
    <t>Разработка ПСД "Модернизация и реконструкция ВЛ-0,4 кВ от ТП-453"</t>
  </si>
  <si>
    <t>Экспертиза ПСД по модернизации и реконструкции ВЛ-6/10 кВ</t>
  </si>
  <si>
    <t>Экспертиза ПСД «Строительство линии ВЛ-10 кВ для закольцовки ВЛ-10 кВ Л-2 от ПС Науалы с ВЛ-10 кВ Л-3 от ПС Науалы»</t>
  </si>
  <si>
    <t>Экспертиза ПСД «Строительство ВЛ-10 кВ кольцо от Л-1 ПС Городская к ВЛ-10 кВ Л-1 от РП 19 протяженностью 1,050км (переход через мост р.Уба КЛ-10кВ-250м)»</t>
  </si>
  <si>
    <t>Экспертиза ПСД «Модернизация и реконструкция ВЛ-10 кВ Л-15 ПС Винное»</t>
  </si>
  <si>
    <t>Экспертиза ПСД «Модернизация и реконструкция ВЛ-10кВ Л-1 «Кок-Терек» от ПС 110/35/10кВ «Большенарым»</t>
  </si>
  <si>
    <t>Экспертиза ПСД «Строительство ВЛ-10кВ от ПС Карабулак до РП 10кВ, расположенного на побережье озера Алаколь»</t>
  </si>
  <si>
    <t>Экспертиза ПСД «Строительство ВЛ-6кВ с присоединением к ВЛ-6кВ Л-516 от ПС 45»</t>
  </si>
  <si>
    <t>Экспертиза ПСД «Модернизация и реконструкция ВЛ-10кВ Л-4 ПС Таврия»</t>
  </si>
  <si>
    <t>Экспертиза ПСД «Модернизация и реконструкция ВЛ-10кВ Л-5 ПС Терентьевка»</t>
  </si>
  <si>
    <t>Экспертиза ПСД «Модернизация и реконструкция ВЛ-10кВ Л-1 от ПС Чаган»</t>
  </si>
  <si>
    <t>Экспертиза ПСД «Модернизация и реконструкция ВЛ-10кВ Л-4 от ПС Никольск»</t>
  </si>
  <si>
    <t>Разработка ПСД по модернизации и реконструкции ВЛ-10 кВ</t>
  </si>
  <si>
    <t>Разработка ПСД "Модернизация и реконструкция ВЛ-10 кВ Л-4 от ПС Никольск"</t>
  </si>
  <si>
    <t>Разработка ПСД "Модернизация и реконструкция ВЛ-10 кВ Л-4  ПС Таврия"</t>
  </si>
  <si>
    <t>Разработка ПСД "Строительство ВЛ-6 кВ с присоединением к ВЛ-6 кВ Л-516 от ПС 45 (Перенос КТП-68 на центр п.Шаравка)"</t>
  </si>
  <si>
    <t>Разработка ПСД  "Модернизация и реконструкция ВЛ-10 кВ Л-1 "Кок-Терек" от ПС 110/35/10 кВ "Большенарым"</t>
  </si>
  <si>
    <t>Разработка ПСД "Модернизация и реконструкция ВЛ-10 кВ Л-5 от ПС Терентьевка"</t>
  </si>
  <si>
    <t>Разработка ПСД  "Модернизация и реконструкция ВЛ-10 кВ Л-1 от ПС Чаган"</t>
  </si>
  <si>
    <t>Разработка ПСД "Строительство линии ВЛ-10 кВ от ПС Карабулак до РП 10 кВ расположенного на побережье оз.Алаколь"</t>
  </si>
  <si>
    <t>Разработка ПСД на модернизацию и реконструкцию ВЛ-110 кВ</t>
  </si>
  <si>
    <t>Разработка ПСД "Строительство одноцепной ВЛ-110 кВ, от вновь строящейся ПС 110/35/10кВ Коктал до проектируемой ПС 110/35/10кВ Алаколь и строительством ВЛ-35кВ для закольцовки ПС 35/10кВ Кабанбай 2 и ПС 110/35/10кВ Алаколь"</t>
  </si>
  <si>
    <t>Разработка ПСД  "Модернизация и реконструкция  ВЛ-110 кВ Л-138/139 от ПС 14 - ПС Верх-Уба. Вынос участка ВЛ из зона затопления р.Уба"</t>
  </si>
  <si>
    <t>Разработка ПСД "Модернизации и реконструкция ВЛ-110 кВ Л-109/110 от ПС 14 - ПС Белый Камень. Вынос участка ВЛ из зона затопления"</t>
  </si>
  <si>
    <t>Разработка ПСД "Строительство ВЛ-110 кВ на ПС №43 г.Усть-Каменогорск"</t>
  </si>
  <si>
    <t>Проектирование систем автоматической пожарной сигнализации</t>
  </si>
  <si>
    <t>Разработка ПСД автоматической системы пожарной сигнализации и системы оповещения в зданиях на ОПУ, ЗРУ-6кВ, ПС 110/35/6кВ №-9   Алтай РЭС"</t>
  </si>
  <si>
    <t>Разработка ПСД автоматической системы пожарной сигнализации и системы оповещения в зданиях на ОПУ, ЗРУ-6кВ, ПС 110/6кВ «Гидромеханизация» Алтай РЭС</t>
  </si>
  <si>
    <t>Разработка ПСД автоматической системы пожарной сигнализации и системы оповещения в зданиях на ОПУ, ЗРУ-6кВ, ПС 35/6кВ «Сажаевка» Алтай РЭС</t>
  </si>
  <si>
    <t>Разработка ПСД автоматической системыа пожарной сигнализации и системы оповещения в зданиях на ОПУ, ЗРУ-6кВ, ПС 35/6кВ СЗНП-2 Алтай РЭС</t>
  </si>
  <si>
    <t>Разработка ПСД автоматической системы пожарной сигнализации и системы оповещения в здании диспетчерского пункта ОПУ, ЗРУ-6кВ, ПС 35/6кВ «Сажаевка», ОПУ, ЗРУ-6кВ, ПС 110/6кВ «Гидромеханизация», ОПУ, ЗРУ-6кВ, ПС 110/35/6кВ № - 9 Алтай РЭС</t>
  </si>
  <si>
    <t>Разработка ПСД автоматической системы пожарной сигнализации и системы оповещения в здании диспетчерского пункта ОПУ, ЗРУ-6кВ, ПС 35/6кВ СЗНП-2 Алтай РЭС</t>
  </si>
  <si>
    <t>Комплексная вневедомственная экспертиза по рабочему проекту  "Строительство диспетчерского пункта Центра Управления сетями АО "ВК РЭК"</t>
  </si>
  <si>
    <t>Экспертиза ПСД «Реконструкция систем релейной защиты Л-105/106 в г. Семей»</t>
  </si>
  <si>
    <t xml:space="preserve">Модернизация и реконструкция ВЛ-110 кВ Л-157С от ПС 18- ПС Чаган  </t>
  </si>
  <si>
    <t xml:space="preserve">Модернизация и реконструкция ВЛ-35кВ Л-75 от ПС Верх Уба - ПС Секисовка. </t>
  </si>
  <si>
    <t xml:space="preserve">Модернизация и реконструкция ВЛ-35 кВ Л-72А от ПС Коктал до ПС Карабулак. </t>
  </si>
  <si>
    <t>Модернизация и реконструкция ВЛ-10кВ</t>
  </si>
  <si>
    <t>Реконструкция ВЛ-10кВ Л-15 ПС Винное</t>
  </si>
  <si>
    <t>Услуги по техническому надзору «Реконструкция ВЛ-10кВ Л-15 ПС Винное»</t>
  </si>
  <si>
    <t>Услуги по авторскому надзору «Реконструкция ВЛ-10кВ Л-15 ПС Винное»</t>
  </si>
  <si>
    <t>Автоматизированная система коммерческого учета электроэнергии (АСКУЭ) бытового уровня АО "ВК РЭК" в г.Семей, ВКО</t>
  </si>
  <si>
    <t>Услуги по техническому надзору "Автоматизированная система коммерческого учета электроэнергии (АСКУЭ) бытового уровня АО "ВК РЭК" в г.Семей, ВКО"</t>
  </si>
  <si>
    <t>Услуги по авторскому надзору "Автоматизированная система коммерческого учета электроэнергии (АСКУЭ) бытового уровня АО "ВК РЭК" в г.Семей, ВКО"</t>
  </si>
  <si>
    <t>"Реконструкция ПС 110/35/6 кВ № 2 в г.Семей"</t>
  </si>
  <si>
    <t>Услуги по техническому надзору "Реконструкция ПС 110/35/6 кВ № 2 в г.Семей"</t>
  </si>
  <si>
    <t>Услуги по авторскому надзору "Реконструкция ПС 110/35/6 кВ № 2 в г.Семей"</t>
  </si>
  <si>
    <t xml:space="preserve"> "Реконструкция ПС 35/6 кВ № 3 в г.Семей"</t>
  </si>
  <si>
    <t>Услуги по техническому надзору "Реконструкция ПС 35/6 кВ № 3 в г.Семей"</t>
  </si>
  <si>
    <t>Услуги по авторскому надзору "Реконструкция ПС 35/6 кВ № 3 в г.Семей"</t>
  </si>
  <si>
    <t xml:space="preserve"> "Реконструкция ПС 35/6 кВ №7 в г.Семей"</t>
  </si>
  <si>
    <t>Услуги по техническому надзору "Реконструкция ПС 35/6 кВ №7 в г.Семей"</t>
  </si>
  <si>
    <t>Услуги по авторскому надзору "Реконструкция ПС 35/6 кВ №7 в г.Семей"</t>
  </si>
  <si>
    <t xml:space="preserve"> "Реконструкция ПС 110/35/10 кВ Левобережная" </t>
  </si>
  <si>
    <t xml:space="preserve">Услуги по техническому надзору "Реконструкция ПС 110/35/10 кВ Левобережная" </t>
  </si>
  <si>
    <t xml:space="preserve">Услуги по авторскому надзору "Реконструкция ПС 110/35/10 кВ Левобережная" </t>
  </si>
  <si>
    <t>Модернизация ПС Приречная. Замена ОД/КЗ-110 на элегазовый выключатель 110 кВ</t>
  </si>
  <si>
    <t>Модернизация ПС Урджар.  Замена ОД/КЗ на элегазовый выключатель 110 кВ</t>
  </si>
  <si>
    <t>Модернизация ПС Саржал. Замена ОД/КЗ-110 на элегазовый выключатель 110 кВ (Т-2)</t>
  </si>
  <si>
    <t>Модернизация ПС-110/10кВ Уш-биик . Замена ОД/КЗ-110 на элегазовый выключатель 110 кВ</t>
  </si>
  <si>
    <t>Модернизация ПС Таскескен. Замена ОД/КЗ на элегазовый выключатель 110 кВ</t>
  </si>
  <si>
    <t>Модернизация ПС Караул. Замена ОД/КЗ-110 на элегазовый выключатель 110 кВ</t>
  </si>
  <si>
    <t>Модернизация ПС Новая Шульба. Замена ОД/КЗ-110 на элегазовый выключатель 110кВ</t>
  </si>
  <si>
    <t xml:space="preserve">Модернизация ПС 110/10 ГОРОДСКАЯ. Замена ОД/КЗ на элегазовый выключатель 110 кВ </t>
  </si>
  <si>
    <t>Модернизация ПС 110/35/10 В-УБА. Замена ОД/КЗ на элегазовый выключатель 110 кВ</t>
  </si>
  <si>
    <t>Модернизация ПС 110/35/10 ЛУГОВАЯ. Замена ОД/КЗ-110 на элегазовый выключатель 110кВ</t>
  </si>
  <si>
    <t>Модернизация ПС Нарым. Замена ОД/КЗ-110 на элегазовый выключатель 110 кВ</t>
  </si>
  <si>
    <t>Модернизация ПС-110/35/6 кВ №17 п.Асу-Булак. Замена ОД/КЗ-110 на элегазовый выключатель 110кВ</t>
  </si>
  <si>
    <t>Замена В-35 кВ на элегазовый выключатель 35 кВ</t>
  </si>
  <si>
    <t xml:space="preserve">Модернизация ПС Кабанбай 2.  Замене В-35 Т-1, В-35 Т-2, В-73А на элегазовый выключатель 35 кВ </t>
  </si>
  <si>
    <t xml:space="preserve">Модернизация ПС Карабулак. Замене СВ-35 (Л-73А) на элегазовый выключатель 35 кВ </t>
  </si>
  <si>
    <t>Модернизация ПС Бестамак.  Замена маслянного выключателя на элегазовый выключатель 35 кВ (В-322С )</t>
  </si>
  <si>
    <t>Замена шкафов защит Л-110 кВ</t>
  </si>
  <si>
    <t>Модернизация ПС Кокпекты. Шкаф защит Л-110 кВ</t>
  </si>
  <si>
    <t>Модернизация ПС 16. Шкаф защит Л-110 кВ</t>
  </si>
  <si>
    <t>Модернизация ПС Зайсан. Шкаф защит Л-110 кВ</t>
  </si>
  <si>
    <t>Модернизация ПС 28. Замена аккумуляторной батареи</t>
  </si>
  <si>
    <t>Модернизация ПС Аягуз. Замена аккумуляторной батареи</t>
  </si>
  <si>
    <t>Модернизация ПС №51. Замена  аккумуляторной батареи.</t>
  </si>
  <si>
    <t xml:space="preserve">Модернизация ПС 110/6кВ №11С в г.Семей. Установка аккумуляторных батерей </t>
  </si>
  <si>
    <t xml:space="preserve">Модернизация ПС 110/6кВ №14. Установка аккумуляторных батарей </t>
  </si>
  <si>
    <t xml:space="preserve">Модернизация ПС 110/35/6 кВ №22 г.Усть-Каменогорск. Замена аккумуляторных батарей </t>
  </si>
  <si>
    <t>Замена В -10 кВ на  вакуумный выключатель 10 кВ (ретрофиты)</t>
  </si>
  <si>
    <t>Замена масляных выкл.6-10кВ на вакуумные на ПС 110/6кВ №10С</t>
  </si>
  <si>
    <t>Замена масляных выкл.6-10кВ на вакуумные на ПС 110/35/10кВ "ПТФ"</t>
  </si>
  <si>
    <t xml:space="preserve">Замена масляных выкл.6-10кВ на вакуумные на РП -2 </t>
  </si>
  <si>
    <t>Замена масляных выкл.6-10кВ на вакуумные на ПС УТФ</t>
  </si>
  <si>
    <t>Замена масляных выкл.6-10кВ на вакуумные на ПС Жарма</t>
  </si>
  <si>
    <t>Замена масляных выкл.6-10кВ на вакуумные на ПС-53</t>
  </si>
  <si>
    <t>Замена масляных выкл.6-10кВ на вакуумные на ПС 35/6 №25</t>
  </si>
  <si>
    <t>Замена масляных выкл.6-10кВ на вакуумные на ПС 110/35/6 СДИ</t>
  </si>
  <si>
    <t xml:space="preserve">Замена масляных выкл.6-10кВ на вакуумные на ПС 110/35/10 кВ Первороссийка </t>
  </si>
  <si>
    <t xml:space="preserve">Замена масляных выкл.6-10кВ на вакуумные  ПС-110/35/10 c.Бель-Агач    </t>
  </si>
  <si>
    <t>Замена масляного выкл.6-10кВ на вакуумные ПС-35/10кВ Кызылагаш</t>
  </si>
  <si>
    <t>Замена масляных выкл.6-10кВ на вакуумные ПС 35/10кВ "Племрепродуктор"</t>
  </si>
  <si>
    <t>Замена масляного выкл. 6-10кВ на вакуумные ПС 35/6 N 37</t>
  </si>
  <si>
    <t>Замена масляных выкл. 6-10кВ на вакуумные ПС 35/10 Секисовка</t>
  </si>
  <si>
    <t>Замена масляных выкл. 6-10кВ на вакуумные ЦРП-3</t>
  </si>
  <si>
    <t xml:space="preserve">Модернизация и реконструкция ТП, КТП, КТПН 6/10кВ </t>
  </si>
  <si>
    <t>Модернизация ТП-24. Замена на КТПБ-24</t>
  </si>
  <si>
    <t>Модернизация КТПН-610 Замена на КТПБ-610</t>
  </si>
  <si>
    <t>Модернизация ТП-160. Замена на КТПБ-160</t>
  </si>
  <si>
    <t>Модернизация ТП-128. Замена на КТПБ-128</t>
  </si>
  <si>
    <t>Модернизация ТП-16. Замена на КТПБ-16</t>
  </si>
  <si>
    <t>Модернизация ТП-20 п.ГЛУБОКОЕ. Замена на КТПБ-20</t>
  </si>
  <si>
    <t>Модернизация КТП-3-1-9 с.Акмектеп. Замена на КТПБ-3-1-9</t>
  </si>
  <si>
    <t>Модернизация КТП-365  Замена на КТПБ-365</t>
  </si>
  <si>
    <t>Модернизация КТП-119. Замена на КТПБ-119</t>
  </si>
  <si>
    <t>Модернизация  КТПН-498. Замена на КТПБ-498</t>
  </si>
  <si>
    <t>Модернизация КТП-120. Замена на КТПБ-120</t>
  </si>
  <si>
    <t>Модернизация КТПН-132-2. Замена на КТПБ-132-2</t>
  </si>
  <si>
    <t>Модернизация КТПН-336. Замена на КТПБ-336</t>
  </si>
  <si>
    <t>Модернизация КТПН-335-2. Замена на КТПБ-335-2</t>
  </si>
  <si>
    <t>Модернизация КТПН-482. Замена на КТПБ-482</t>
  </si>
  <si>
    <t>Монтаж систем автоматической пожарной сигнализации</t>
  </si>
  <si>
    <t>Автоматическая система пожарной сигнализации и системы оповещения в зданиях  на ПС Химстрой Шемонаихинского РЭС</t>
  </si>
  <si>
    <t>Автоматическая  система пожарной сигнализации и системы оповещения в зданиях  на ПС 13 Шемонаихинского РЭС</t>
  </si>
  <si>
    <t>Автоматическая система пожарной сигнализации и системы оповещения в зданиях  ПС Городской  Шемонаихинского РЭС</t>
  </si>
  <si>
    <t>Автоматическая система пожарной сигнализации и системы оповещения в зданиях ПС Волчанской Шемонаихинского РЭС</t>
  </si>
  <si>
    <t>Автоматическая  система пожарной сигнализации и системы оповещения в зданиях  ПС Луговой Шемонаихинского РЭС</t>
  </si>
  <si>
    <t>Автоматическая  система пожарной сигнализации и системы оповещения в зданиях  ПС Верх-Уба Шемонаихинского РЭС</t>
  </si>
  <si>
    <t>Автоматическая  система пожарной сигнализации и системы оповещения в зданиях  ПС Белый Камень Шемонаихинского РЭС</t>
  </si>
  <si>
    <t>Автоматическая  система пожарной сигнализации и системы оповещения в зданиях  ПС Рулиха Шемонаихинского РЭС</t>
  </si>
  <si>
    <t>Автоматическая  система пожарной сигнализации и системы оповещения в зданиях  ПС Выдриха Шемонаихинского РЭС</t>
  </si>
  <si>
    <t>Автоматическая  система пожарной сигнализации и системы оповещения в зданиях ПС Зевакино  Шемонаихинского РЭС</t>
  </si>
  <si>
    <t>Автоматическая  система пожарной сигнализации и системы оповещения в зданиях  ПС Таврия Таврический РЭС</t>
  </si>
  <si>
    <t>Автоматическая  система пожарной сигнализации и системы оповещения в зданиях  ПС Никитинка Левобережного РЭС</t>
  </si>
  <si>
    <t>Автоматическая  система пожарной сигнализации и системы оповещения в здании ОПУ ПС "Левобережная" гр. ПС Алтай аймағы</t>
  </si>
  <si>
    <t>Автоматическая  система пожарной сигнализации и системы оповещения в здании диспетчерского пункта Левобережного РЭС</t>
  </si>
  <si>
    <t>Автоматическая  система пожарной сигнализации и системы оповещения в здании диспетчерского пункта Таврического РЭС</t>
  </si>
  <si>
    <t>Автоматическая  система пожарной сигнализации и системы оповещения в здании диспетчерского пункта Шемонаихинского РЭС</t>
  </si>
  <si>
    <t>Монтаж пожарной автоматики в помещениях зданий ОПУ, ЗРУ-6кВ, ПС 110/35/6кВ №9 Алтай РЭС АО «ОЭСК»</t>
  </si>
  <si>
    <t>Монтаж пожарной автоматики в помещениях зданий ОПУ, ЗРУ-6кВ, ПС 110/6кВ» Гидромеханизация» Алтай РЭС АО «ОЭСК»</t>
  </si>
  <si>
    <t>Монтаж пожарной автоматики в помещениях зданий ОПУ, ЗРУ-6кВ, ПС 35/6кВ «Сажаевка» Алтай РЭС АО «ОЭСК»</t>
  </si>
  <si>
    <t>Монтаж пожарной автоматики в помещениях зданий ОПУ, ЗРУ-6кВ, ПС 35/6кВ СЗНП-2 Алтай РЭС АО «ОЭСК»</t>
  </si>
  <si>
    <t>Монтаж пункта централизованного наблюдения систем пожарной автоматики в здании ОПУ. ЗРУ-6кВ «Сажаевка», ОПУ, ЗРУ-6кВ, ПС 110/6кВ «Гидромеханизация», ОПУ, ЗРУ-6кВ, ПС 110/35/6кВ №9 Алтай РЭС АО «ОЭСК»</t>
  </si>
  <si>
    <t>Монтаж пункта централизованного наблюдения систем пожарной автоматики в здании ОПУ. ЗРУ-6кВ ПС-35/6кВ СЗНП-2 Алтай РЭС АО «ОЭСК»</t>
  </si>
  <si>
    <t>Обновление основного фонда</t>
  </si>
  <si>
    <t>Автотранспорт</t>
  </si>
  <si>
    <t>Спецтехника</t>
  </si>
  <si>
    <t>АВТОКРАН 6Х6 25 ТОНН</t>
  </si>
  <si>
    <t>АВТОГИДРОПОДЪЕМНИК</t>
  </si>
  <si>
    <t>АВТОМОБИЛЬ 4Х4 ЯМОБУР</t>
  </si>
  <si>
    <t>АВТОМОБИЛЬ МНОГОФУНКЦИОНАЛЬНЫЙ ДЛЯ РЕМОНТА СЕТЕЙ</t>
  </si>
  <si>
    <t>ЛАБОРАТОРИЯ ПЕРЕДВИЖНАЯ ЭЛЕКТРОТЕХНИЧЕСКАЯ</t>
  </si>
  <si>
    <t>АВТОМОБИЛЬ ГРУЗОПАССАЖИРСКИЙ 4WD С ДОП. ОБОРУДОВАНИЕМ</t>
  </si>
  <si>
    <t>Экскаватор-погрузчик с доп. Оборудованием</t>
  </si>
  <si>
    <t xml:space="preserve">Грузовик бортовой с манипулятором </t>
  </si>
  <si>
    <t>Трактор колесный</t>
  </si>
  <si>
    <t>ФУРГОН ДЛЯ ЭТЛ-35К</t>
  </si>
  <si>
    <t xml:space="preserve">ЯМОБУР (БУРИЛЬНО-КРАНОВАЯ МАШИНА) </t>
  </si>
  <si>
    <t>ПОГРУЗЧИК ФРОНТАЛЬНЫЙ</t>
  </si>
  <si>
    <t xml:space="preserve">СНЕГОХОД С САНЯМИ </t>
  </si>
  <si>
    <t xml:space="preserve">Легковой транспорт </t>
  </si>
  <si>
    <t>АВТОМОБИЛЬ ГРУЗОПАССАЖИРСКИЙ БОРТОВОЙ</t>
  </si>
  <si>
    <t>Автомобиль 4х4</t>
  </si>
  <si>
    <t>Навесное</t>
  </si>
  <si>
    <t xml:space="preserve">Плуг трехкорпусный навесной </t>
  </si>
  <si>
    <t xml:space="preserve">ГИДРОМОЛОТ ДЛЯ ЭКСКАВАТОРА-ПОГРУЗЧИКА </t>
  </si>
  <si>
    <t>Приборы, инструменты и прочее оборудование</t>
  </si>
  <si>
    <t>Мультиметр цифровой повышенной точности</t>
  </si>
  <si>
    <t>Ретометр многофункциональный трехфазный</t>
  </si>
  <si>
    <t>Уcтановка пробойная универсальная</t>
  </si>
  <si>
    <t>УСТАНОВКА ДЛЯ ПОВЕРКИ СЧЕТЧИКОВ КЛАССА ТОЧНОСТИ 0,2</t>
  </si>
  <si>
    <t>УСТАНОВКА ДЛЯ ПОВЕРКИ ОДНОФАЗНЫХ СЧЕТЧИКОВ НА 24 МЕСТА</t>
  </si>
  <si>
    <t>Насос вакуумный 2,2 кВт</t>
  </si>
  <si>
    <t>Насос вакуумный 11 кВт</t>
  </si>
  <si>
    <t xml:space="preserve">Установка сушки твердых изоляций </t>
  </si>
  <si>
    <t>Аппарат сварочный 6,8 кВт</t>
  </si>
  <si>
    <t xml:space="preserve">Трассоискатель </t>
  </si>
  <si>
    <t>Набор инструментов для разделки и монтажа оптического кабеля</t>
  </si>
  <si>
    <t xml:space="preserve">Аппарат сварочный для оптоволокна </t>
  </si>
  <si>
    <t>Скалыватель оптоволокна презиционный</t>
  </si>
  <si>
    <t xml:space="preserve">Рефлектометр оптический </t>
  </si>
  <si>
    <t xml:space="preserve">Осциллограф цифровой </t>
  </si>
  <si>
    <t xml:space="preserve">Аудиорегистратор цифровой </t>
  </si>
  <si>
    <t>Радиорелейная линия связи диапазона 13 ГГц</t>
  </si>
  <si>
    <t xml:space="preserve">Источник бесперебойного питания 3 кВт </t>
  </si>
  <si>
    <t>Станция сварочная бензиновая</t>
  </si>
  <si>
    <t>СТЕНД ЭЛЕКТРИЧЕСКИЙ ДЛЯ ПРОВЕРКИ СТАРТЕРОВ И ГЕНЕРАТОРОВ</t>
  </si>
  <si>
    <t>Генератор бензиновый сварочный 5 кВт</t>
  </si>
  <si>
    <t xml:space="preserve">Аппарат сварочный переносной </t>
  </si>
  <si>
    <t>Компрессор воздушный</t>
  </si>
  <si>
    <t>Бензопила 40,2 куб.см 2,0 кВт в компл. с шиной и цепью</t>
  </si>
  <si>
    <t>Перфоратор 800 Вт 900 уд/мин</t>
  </si>
  <si>
    <t>Дрель-шуруповерт 18В</t>
  </si>
  <si>
    <t>Триммер бензиновый 2-х тактный об.дв 54,7 см3 емк. бака 1,2л</t>
  </si>
  <si>
    <t xml:space="preserve">Дрель электрическая </t>
  </si>
  <si>
    <t>Машина углошлифовальная 1300 Вт, 8500 об/мин</t>
  </si>
  <si>
    <t>Лестница ЛПР-28</t>
  </si>
  <si>
    <t xml:space="preserve">* Мегоомметр ЭС 0202/2г </t>
  </si>
  <si>
    <t>Стенд для проверки простых защит</t>
  </si>
  <si>
    <t>МЕГАОММЕТР ЦИФРОВОЙ (ИЗМЕРИТЕЛЬ ПАРАМЕТРОВ ЭЛЕКТРОИЗОЛЯЦИИ)</t>
  </si>
  <si>
    <t>РЕФЛЕКТОМЕТР ПОРТАТИВНЫЙ ЦИФРОВОЙ</t>
  </si>
  <si>
    <t>МИКРООММЕТР (ИЗМЕРИТЕЛЬ СОПРОТИВЛЕНИЯ ОБМОТОК)</t>
  </si>
  <si>
    <t>АППАРАТ ИСПЫТАНИЯ ДИЭЛЕКТРИКОВ</t>
  </si>
  <si>
    <t>Сервер активного каталога с ПО</t>
  </si>
  <si>
    <t>Сервер терминальный</t>
  </si>
  <si>
    <t>Коммутатор управляемый 2-го уровня стекируемый 24-портовый</t>
  </si>
  <si>
    <t>Коммутатор 8-портов 8Х10/100/1000</t>
  </si>
  <si>
    <t>Программное обеспечение (панель управления сервером)</t>
  </si>
  <si>
    <t>Возврат основного долга по инвестиционному займу</t>
  </si>
  <si>
    <t>СМР</t>
  </si>
  <si>
    <t>1.1.4</t>
  </si>
  <si>
    <t>1.1.5</t>
  </si>
  <si>
    <t>1.1.6</t>
  </si>
  <si>
    <t>1.1.7</t>
  </si>
  <si>
    <t>1.1.8</t>
  </si>
  <si>
    <t>1.1.9</t>
  </si>
  <si>
    <t>1.1.10</t>
  </si>
  <si>
    <t>1.3.1</t>
  </si>
  <si>
    <t>1.3.2</t>
  </si>
  <si>
    <t>1.3.3</t>
  </si>
  <si>
    <t>1.3.4</t>
  </si>
  <si>
    <t>1.3.5</t>
  </si>
  <si>
    <t>1.3.6</t>
  </si>
  <si>
    <t>1.3.7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</si>
  <si>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</si>
  <si>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</si>
  <si>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</si>
  <si>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</si>
  <si>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</si>
  <si>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</si>
  <si>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</si>
  <si>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</si>
  <si>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</si>
  <si>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</si>
  <si>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</si>
  <si>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</si>
  <si>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4.6.1</t>
  </si>
  <si>
    <t>4.6.2</t>
  </si>
  <si>
    <t>4.6.3</t>
  </si>
  <si>
    <t>4.7.1</t>
  </si>
  <si>
    <t>4.7.2</t>
  </si>
  <si>
    <t>4.7.3</t>
  </si>
  <si>
    <t>4.8.1</t>
  </si>
  <si>
    <t>4.8.2</t>
  </si>
  <si>
    <t>4.8.3</t>
  </si>
  <si>
    <t>4.8.4</t>
  </si>
  <si>
    <t>4.8.5</t>
  </si>
  <si>
    <t>4.8.6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</si>
  <si>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</si>
  <si>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</si>
  <si>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</si>
  <si>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</si>
  <si>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</si>
  <si>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</si>
  <si>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</si>
  <si>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</si>
  <si>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</si>
  <si>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</si>
  <si>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4.9.11</t>
  </si>
  <si>
    <t>4.9.12</t>
  </si>
  <si>
    <t>4.9.13</t>
  </si>
  <si>
    <t>4.9.14</t>
  </si>
  <si>
    <t>4.9.15</t>
  </si>
  <si>
    <t>4.10.1</t>
  </si>
  <si>
    <t>4.10.2</t>
  </si>
  <si>
    <t>4.10.3</t>
  </si>
  <si>
    <t>4.10.4</t>
  </si>
  <si>
    <t>4.10.5</t>
  </si>
  <si>
    <t>4.10.6</t>
  </si>
  <si>
    <t>4.10.7</t>
  </si>
  <si>
    <t>4.10.8</t>
  </si>
  <si>
    <t>4.10.9</t>
  </si>
  <si>
    <t>4.10.10</t>
  </si>
  <si>
    <t>4.10.11</t>
  </si>
  <si>
    <t>4.10.12</t>
  </si>
  <si>
    <t>4.10.13</t>
  </si>
  <si>
    <t>4.10.14</t>
  </si>
  <si>
    <t>4.10.15</t>
  </si>
  <si>
    <t>4.11.1</t>
  </si>
  <si>
    <t>4.11.2</t>
  </si>
  <si>
    <t>4.11.3</t>
  </si>
  <si>
    <t>4.11.4</t>
  </si>
  <si>
    <t>4.11.5</t>
  </si>
  <si>
    <t>4.11.6</t>
  </si>
  <si>
    <t>4.11.7</t>
  </si>
  <si>
    <t>4.11.8</t>
  </si>
  <si>
    <t>4.11.9</t>
  </si>
  <si>
    <t>4.11.10</t>
  </si>
  <si>
    <t>4.11.11</t>
  </si>
  <si>
    <t>4.11.12</t>
  </si>
  <si>
    <t>4.11.13</t>
  </si>
  <si>
    <t>4.11.14</t>
  </si>
  <si>
    <t>4.11.15</t>
  </si>
  <si>
    <t>4.11.16</t>
  </si>
  <si>
    <t>4.11.17</t>
  </si>
  <si>
    <t>4.11.18</t>
  </si>
  <si>
    <t>4.11.19</t>
  </si>
  <si>
    <t>4.11.20</t>
  </si>
  <si>
    <t>4.11.21</t>
  </si>
  <si>
    <t>4.11.22</t>
  </si>
  <si>
    <t>5</t>
  </si>
  <si>
    <t>5.1</t>
  </si>
  <si>
    <t>5.1.1</t>
  </si>
  <si>
    <t>5.1.1.1</t>
  </si>
  <si>
    <t>5.1.1.2</t>
  </si>
  <si>
    <t>5.1.1.3</t>
  </si>
  <si>
    <t>5.1.1.4</t>
  </si>
  <si>
    <t>5.1.1.5</t>
  </si>
  <si>
    <t>5.1.1.6</t>
  </si>
  <si>
    <t>5.1.1.7</t>
  </si>
  <si>
    <t>5.1.1.8</t>
  </si>
  <si>
    <t>5.1.1.9</t>
  </si>
  <si>
    <t>5.1.1.10</t>
  </si>
  <si>
    <t>5.1.1.11</t>
  </si>
  <si>
    <t>5.1.1.12</t>
  </si>
  <si>
    <t>5.1.1.13</t>
  </si>
  <si>
    <t>5.1.2</t>
  </si>
  <si>
    <t>5.1.2.1</t>
  </si>
  <si>
    <t>5.1.2.2</t>
  </si>
  <si>
    <t>5.1.3</t>
  </si>
  <si>
    <t>5.1.3.1</t>
  </si>
  <si>
    <t>5.1.3.2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</si>
  <si>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</si>
  <si>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</si>
  <si>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</si>
  <si>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</si>
  <si>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</si>
  <si>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</si>
  <si>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</si>
  <si>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</si>
  <si>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</si>
  <si>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</si>
  <si>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</si>
  <si>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</si>
  <si>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</si>
  <si>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</si>
  <si>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</si>
  <si>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</si>
  <si>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</si>
  <si>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</si>
  <si>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</si>
  <si>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</si>
  <si>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</si>
  <si>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</si>
  <si>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</si>
  <si>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</si>
  <si>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</si>
  <si>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</si>
  <si>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</si>
  <si>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</si>
  <si>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</si>
  <si>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</si>
  <si>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</si>
  <si>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</si>
  <si>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</si>
  <si>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</si>
  <si>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</si>
  <si>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</si>
  <si>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</si>
  <si>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</si>
  <si>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</si>
  <si>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</si>
  <si>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</si>
  <si>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</si>
  <si>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6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</si>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</sst>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0.00000000"/>
    <numFmt numFmtId="171" formatCode="#,##0.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8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3">
    <xf numFmtId="0" fontId="0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8" applyNumberFormat="0" applyAlignment="0" applyProtection="0"/>
    <xf numFmtId="0" fontId="20" fillId="6" borderId="19" applyNumberFormat="0" applyAlignment="0" applyProtection="0"/>
    <xf numFmtId="0" fontId="21" fillId="6" borderId="18" applyNumberFormat="0" applyAlignment="0" applyProtection="0"/>
    <xf numFmtId="0" fontId="22" fillId="0" borderId="20" applyNumberFormat="0" applyFill="0" applyAlignment="0" applyProtection="0"/>
    <xf numFmtId="0" fontId="23" fillId="7" borderId="2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8" fillId="0" borderId="0"/>
    <xf numFmtId="43" fontId="5" fillId="0" borderId="0" applyFont="0" applyFill="0" applyBorder="0" applyAlignment="0" applyProtection="0"/>
    <xf numFmtId="0" fontId="29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0" fillId="0" borderId="0"/>
    <xf numFmtId="0" fontId="33" fillId="0" borderId="0"/>
    <xf numFmtId="0" fontId="31" fillId="0" borderId="0"/>
    <xf numFmtId="0" fontId="32" fillId="0" borderId="0"/>
    <xf numFmtId="0" fontId="5" fillId="8" borderId="22" applyNumberFormat="0" applyFont="0" applyAlignment="0" applyProtection="0"/>
    <xf numFmtId="0" fontId="33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4" fillId="0" borderId="0"/>
    <xf numFmtId="0" fontId="28" fillId="0" borderId="0"/>
    <xf numFmtId="0" fontId="3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</cellStyleXfs>
  <cellXfs count="232">
    <xf numFmtId="0" fontId="0" fillId="0" borderId="0" xfId="0"/>
    <xf numFmtId="0" fontId="8" fillId="0" borderId="0" xfId="1" applyFill="1"/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8" fillId="0" borderId="0" xfId="1" applyFill="1" applyAlignment="1">
      <alignment vertical="center"/>
    </xf>
    <xf numFmtId="0" fontId="10" fillId="0" borderId="0" xfId="1" applyFont="1" applyFill="1"/>
    <xf numFmtId="0" fontId="39" fillId="0" borderId="0" xfId="1" applyFont="1" applyFill="1" applyAlignment="1">
      <alignment horizontal="center"/>
    </xf>
    <xf numFmtId="0" fontId="37" fillId="0" borderId="0" xfId="1" applyFont="1" applyFill="1" applyAlignment="1">
      <alignment vertical="center"/>
    </xf>
    <xf numFmtId="0" fontId="38" fillId="0" borderId="0" xfId="1" applyFont="1" applyFill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167" fontId="34" fillId="0" borderId="1" xfId="0" applyNumberFormat="1" applyFont="1" applyFill="1" applyBorder="1" applyAlignment="1">
      <alignment vertical="center" wrapText="1"/>
    </xf>
    <xf numFmtId="167" fontId="41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167" fontId="42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167" fontId="41" fillId="0" borderId="1" xfId="0" applyNumberFormat="1" applyFont="1" applyFill="1" applyBorder="1" applyAlignment="1">
      <alignment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3" fontId="42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/>
    <xf numFmtId="170" fontId="37" fillId="0" borderId="1" xfId="0" applyNumberFormat="1" applyFont="1" applyFill="1" applyBorder="1"/>
    <xf numFmtId="0" fontId="38" fillId="0" borderId="1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vertical="center" wrapText="1"/>
    </xf>
    <xf numFmtId="0" fontId="37" fillId="0" borderId="1" xfId="1" applyFont="1" applyFill="1" applyBorder="1" applyAlignment="1">
      <alignment vertical="center" wrapText="1"/>
    </xf>
    <xf numFmtId="3" fontId="44" fillId="0" borderId="24" xfId="0" applyNumberFormat="1" applyFont="1" applyFill="1" applyBorder="1" applyAlignment="1">
      <alignment horizontal="right" vertical="center" wrapText="1" indent="1"/>
    </xf>
    <xf numFmtId="0" fontId="11" fillId="0" borderId="0" xfId="1" applyFont="1" applyFill="1" applyAlignment="1">
      <alignment horizontal="center"/>
    </xf>
    <xf numFmtId="0" fontId="8" fillId="0" borderId="0" xfId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1" fillId="33" borderId="0" xfId="1" applyFont="1" applyFill="1" applyAlignment="1">
      <alignment horizontal="center"/>
    </xf>
    <xf numFmtId="49" fontId="11" fillId="33" borderId="0" xfId="1" applyNumberFormat="1" applyFont="1" applyFill="1" applyAlignment="1">
      <alignment horizontal="center"/>
    </xf>
    <xf numFmtId="3" fontId="41" fillId="33" borderId="1" xfId="0" applyNumberFormat="1" applyFont="1" applyFill="1" applyBorder="1" applyAlignment="1">
      <alignment horizontal="center" vertical="center" wrapText="1"/>
    </xf>
    <xf numFmtId="0" fontId="8" fillId="33" borderId="0" xfId="1" applyFill="1" applyAlignment="1">
      <alignment horizontal="center"/>
    </xf>
    <xf numFmtId="49" fontId="8" fillId="33" borderId="0" xfId="1" applyNumberFormat="1" applyFill="1" applyAlignment="1">
      <alignment horizontal="center"/>
    </xf>
    <xf numFmtId="0" fontId="11" fillId="0" borderId="1" xfId="1" applyFont="1" applyFill="1" applyBorder="1" applyAlignment="1">
      <alignment vertical="center"/>
    </xf>
    <xf numFmtId="0" fontId="37" fillId="0" borderId="0" xfId="1" applyFont="1" applyFill="1"/>
    <xf numFmtId="0" fontId="37" fillId="0" borderId="0" xfId="1" applyFont="1" applyFill="1" applyAlignment="1">
      <alignment horizontal="center"/>
    </xf>
    <xf numFmtId="0" fontId="37" fillId="33" borderId="0" xfId="1" applyFont="1" applyFill="1" applyAlignment="1">
      <alignment horizontal="center"/>
    </xf>
    <xf numFmtId="49" fontId="37" fillId="33" borderId="0" xfId="1" applyNumberFormat="1" applyFont="1" applyFill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33" borderId="1" xfId="0" applyFont="1" applyFill="1" applyBorder="1" applyAlignment="1">
      <alignment horizontal="center" vertical="center"/>
    </xf>
    <xf numFmtId="2" fontId="43" fillId="33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0" fontId="40" fillId="33" borderId="2" xfId="1" applyFont="1" applyFill="1" applyBorder="1" applyAlignment="1">
      <alignment horizontal="center" vertical="center" wrapText="1"/>
    </xf>
    <xf numFmtId="49" fontId="40" fillId="33" borderId="2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/>
    </xf>
    <xf numFmtId="0" fontId="40" fillId="33" borderId="1" xfId="1" applyFont="1" applyFill="1" applyBorder="1" applyAlignment="1">
      <alignment horizontal="center" vertical="center"/>
    </xf>
    <xf numFmtId="0" fontId="8" fillId="0" borderId="0" xfId="1" applyFill="1" applyBorder="1"/>
    <xf numFmtId="0" fontId="37" fillId="0" borderId="0" xfId="1" applyFont="1" applyFill="1" applyAlignment="1">
      <alignment horizontal="left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/>
    </xf>
    <xf numFmtId="4" fontId="41" fillId="33" borderId="1" xfId="0" applyNumberFormat="1" applyFont="1" applyFill="1" applyBorder="1" applyAlignment="1">
      <alignment horizontal="center" vertical="center" wrapText="1"/>
    </xf>
    <xf numFmtId="0" fontId="39" fillId="0" borderId="0" xfId="1" applyFont="1" applyFill="1"/>
    <xf numFmtId="0" fontId="48" fillId="0" borderId="0" xfId="1" applyFont="1" applyFill="1" applyAlignment="1">
      <alignment vertical="center"/>
    </xf>
    <xf numFmtId="0" fontId="48" fillId="0" borderId="0" xfId="1" applyFont="1" applyFill="1"/>
    <xf numFmtId="0" fontId="48" fillId="0" borderId="0" xfId="1" applyFont="1" applyFill="1" applyAlignment="1">
      <alignment horizontal="center"/>
    </xf>
    <xf numFmtId="0" fontId="48" fillId="0" borderId="0" xfId="1" applyFont="1" applyFill="1" applyAlignment="1">
      <alignment horizontal="center" vertical="center"/>
    </xf>
    <xf numFmtId="0" fontId="39" fillId="0" borderId="0" xfId="1" applyFont="1" applyFill="1" applyBorder="1"/>
    <xf numFmtId="0" fontId="49" fillId="0" borderId="1" xfId="1" applyFont="1" applyFill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3" fontId="50" fillId="0" borderId="1" xfId="70" applyNumberFormat="1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right" vertical="center" wrapText="1" indent="1"/>
    </xf>
    <xf numFmtId="3" fontId="50" fillId="0" borderId="1" xfId="0" applyNumberFormat="1" applyFont="1" applyFill="1" applyBorder="1" applyAlignment="1">
      <alignment horizontal="center" vertical="center" wrapText="1"/>
    </xf>
    <xf numFmtId="0" fontId="52" fillId="0" borderId="0" xfId="0" applyFont="1" applyFill="1"/>
    <xf numFmtId="0" fontId="50" fillId="0" borderId="24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right" vertical="center" wrapText="1" indent="1"/>
    </xf>
    <xf numFmtId="0" fontId="48" fillId="0" borderId="1" xfId="0" applyFont="1" applyFill="1" applyBorder="1"/>
    <xf numFmtId="167" fontId="51" fillId="0" borderId="1" xfId="68" applyNumberFormat="1" applyFont="1" applyFill="1" applyBorder="1" applyAlignment="1">
      <alignment horizontal="left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167" fontId="50" fillId="0" borderId="1" xfId="68" applyNumberFormat="1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3" fontId="51" fillId="0" borderId="1" xfId="70" applyNumberFormat="1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right" vertical="center" wrapText="1" indent="1"/>
    </xf>
    <xf numFmtId="3" fontId="50" fillId="0" borderId="25" xfId="0" applyNumberFormat="1" applyFont="1" applyFill="1" applyBorder="1" applyAlignment="1">
      <alignment horizontal="right" vertical="center" wrapText="1" indent="1"/>
    </xf>
    <xf numFmtId="0" fontId="51" fillId="0" borderId="1" xfId="0" applyFont="1" applyFill="1" applyBorder="1" applyAlignment="1">
      <alignment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vertical="center"/>
    </xf>
    <xf numFmtId="0" fontId="53" fillId="0" borderId="0" xfId="1" applyFont="1" applyFill="1"/>
    <xf numFmtId="3" fontId="50" fillId="0" borderId="24" xfId="0" applyNumberFormat="1" applyFont="1" applyFill="1" applyBorder="1" applyAlignment="1">
      <alignment horizontal="center" vertical="center" wrapText="1"/>
    </xf>
    <xf numFmtId="3" fontId="48" fillId="0" borderId="0" xfId="1" applyNumberFormat="1" applyFont="1" applyFill="1" applyAlignment="1">
      <alignment horizontal="center"/>
    </xf>
    <xf numFmtId="3" fontId="51" fillId="0" borderId="25" xfId="0" applyNumberFormat="1" applyFont="1" applyFill="1" applyBorder="1" applyAlignment="1">
      <alignment horizontal="center" vertical="center" wrapText="1"/>
    </xf>
    <xf numFmtId="49" fontId="48" fillId="0" borderId="0" xfId="1" applyNumberFormat="1" applyFont="1" applyFill="1" applyAlignment="1">
      <alignment horizontal="center"/>
    </xf>
    <xf numFmtId="49" fontId="49" fillId="0" borderId="2" xfId="1" applyNumberFormat="1" applyFont="1" applyFill="1" applyBorder="1" applyAlignment="1">
      <alignment horizontal="center" vertical="center" wrapText="1"/>
    </xf>
    <xf numFmtId="49" fontId="39" fillId="0" borderId="0" xfId="1" applyNumberFormat="1" applyFont="1" applyFill="1" applyAlignment="1">
      <alignment horizontal="center"/>
    </xf>
    <xf numFmtId="167" fontId="51" fillId="0" borderId="1" xfId="0" applyNumberFormat="1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3" fontId="50" fillId="0" borderId="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vertical="center" wrapText="1"/>
    </xf>
    <xf numFmtId="167" fontId="51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71" fontId="51" fillId="0" borderId="0" xfId="7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right" vertical="center" wrapText="1" indent="1"/>
    </xf>
    <xf numFmtId="0" fontId="48" fillId="0" borderId="0" xfId="0" applyFont="1" applyFill="1" applyBorder="1"/>
    <xf numFmtId="3" fontId="51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/>
    <xf numFmtId="3" fontId="51" fillId="0" borderId="1" xfId="0" applyNumberFormat="1" applyFont="1" applyFill="1" applyBorder="1" applyAlignment="1">
      <alignment vertical="center" wrapText="1"/>
    </xf>
    <xf numFmtId="171" fontId="51" fillId="0" borderId="1" xfId="70" applyNumberFormat="1" applyFont="1" applyFill="1" applyBorder="1" applyAlignment="1">
      <alignment vertical="center" wrapText="1"/>
    </xf>
    <xf numFmtId="49" fontId="50" fillId="0" borderId="1" xfId="0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vertical="center" wrapText="1"/>
    </xf>
    <xf numFmtId="167" fontId="50" fillId="0" borderId="1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/>
    </xf>
    <xf numFmtId="0" fontId="48" fillId="0" borderId="33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3" fontId="51" fillId="0" borderId="1" xfId="0" applyNumberFormat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5" fillId="0" borderId="0" xfId="1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horizontal="center" vertical="center"/>
    </xf>
    <xf numFmtId="0" fontId="49" fillId="0" borderId="2" xfId="1" applyFont="1" applyFill="1" applyBorder="1" applyAlignment="1">
      <alignment horizontal="center" vertical="center" wrapText="1"/>
    </xf>
    <xf numFmtId="3" fontId="51" fillId="0" borderId="24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left" vertical="center" wrapText="1"/>
    </xf>
    <xf numFmtId="167" fontId="51" fillId="0" borderId="1" xfId="0" applyNumberFormat="1" applyFont="1" applyFill="1" applyBorder="1" applyAlignment="1">
      <alignment horizontal="left" vertical="center" wrapText="1"/>
    </xf>
    <xf numFmtId="4" fontId="51" fillId="0" borderId="1" xfId="0" applyNumberFormat="1" applyFont="1" applyFill="1" applyBorder="1" applyAlignment="1">
      <alignment vertical="center" wrapText="1"/>
    </xf>
    <xf numFmtId="3" fontId="51" fillId="0" borderId="2" xfId="0" applyNumberFormat="1" applyFont="1" applyFill="1" applyBorder="1" applyAlignment="1">
      <alignment horizontal="center" vertical="center" wrapText="1"/>
    </xf>
    <xf numFmtId="167" fontId="50" fillId="0" borderId="24" xfId="0" applyNumberFormat="1" applyFont="1" applyBorder="1" applyAlignment="1">
      <alignment horizontal="center" vertical="center" wrapText="1"/>
    </xf>
    <xf numFmtId="167" fontId="50" fillId="0" borderId="1" xfId="0" applyNumberFormat="1" applyFont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167" fontId="50" fillId="0" borderId="24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/>
    <xf numFmtId="4" fontId="50" fillId="0" borderId="24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3" fontId="50" fillId="0" borderId="25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/>
    <xf numFmtId="3" fontId="3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1" applyFont="1" applyFill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2" fillId="0" borderId="5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40" fillId="33" borderId="5" xfId="1" applyFont="1" applyFill="1" applyBorder="1" applyAlignment="1">
      <alignment horizontal="center" vertical="center" wrapText="1"/>
    </xf>
    <xf numFmtId="0" fontId="40" fillId="33" borderId="6" xfId="1" applyFont="1" applyFill="1" applyBorder="1" applyAlignment="1">
      <alignment horizontal="center" vertical="center" wrapText="1"/>
    </xf>
    <xf numFmtId="0" fontId="40" fillId="33" borderId="7" xfId="1" applyFont="1" applyFill="1" applyBorder="1" applyAlignment="1">
      <alignment horizontal="center" vertical="center" wrapText="1"/>
    </xf>
    <xf numFmtId="0" fontId="40" fillId="33" borderId="8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2" xfId="1" applyFont="1" applyFill="1" applyBorder="1" applyAlignment="1">
      <alignment horizontal="center" vertical="center" wrapText="1"/>
    </xf>
    <xf numFmtId="0" fontId="40" fillId="0" borderId="24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40" fillId="0" borderId="27" xfId="1" applyFont="1" applyFill="1" applyBorder="1" applyAlignment="1">
      <alignment horizontal="center" vertical="center" wrapText="1"/>
    </xf>
    <xf numFmtId="0" fontId="40" fillId="0" borderId="28" xfId="1" applyFont="1" applyFill="1" applyBorder="1" applyAlignment="1">
      <alignment horizontal="center" vertical="center" wrapText="1"/>
    </xf>
    <xf numFmtId="0" fontId="40" fillId="0" borderId="25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12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29" xfId="1" applyFont="1" applyFill="1" applyBorder="1" applyAlignment="1">
      <alignment horizontal="center" vertical="center" wrapText="1"/>
    </xf>
    <xf numFmtId="0" fontId="40" fillId="0" borderId="30" xfId="1" applyFont="1" applyFill="1" applyBorder="1" applyAlignment="1">
      <alignment horizontal="center" vertical="center" wrapText="1"/>
    </xf>
    <xf numFmtId="0" fontId="40" fillId="0" borderId="3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 vertical="top" wrapText="1"/>
    </xf>
    <xf numFmtId="0" fontId="11" fillId="0" borderId="0" xfId="1" applyFont="1" applyFill="1" applyAlignment="1">
      <alignment horizontal="right" vertical="center"/>
    </xf>
    <xf numFmtId="0" fontId="34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40" fillId="0" borderId="9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32" xfId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9" fillId="0" borderId="6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wrapText="1"/>
    </xf>
    <xf numFmtId="0" fontId="49" fillId="0" borderId="24" xfId="1" applyFont="1" applyFill="1" applyBorder="1" applyAlignment="1">
      <alignment horizontal="center" vertical="center" wrapText="1"/>
    </xf>
    <xf numFmtId="0" fontId="49" fillId="0" borderId="10" xfId="1" applyFont="1" applyFill="1" applyBorder="1" applyAlignment="1">
      <alignment horizontal="center" vertical="center" wrapText="1"/>
    </xf>
    <xf numFmtId="0" fontId="49" fillId="0" borderId="3" xfId="1" applyFont="1" applyFill="1" applyBorder="1" applyAlignment="1">
      <alignment horizontal="center" vertical="center" wrapText="1"/>
    </xf>
    <xf numFmtId="0" fontId="49" fillId="0" borderId="29" xfId="1" applyFont="1" applyFill="1" applyBorder="1" applyAlignment="1">
      <alignment horizontal="center" vertical="center" wrapText="1"/>
    </xf>
    <xf numFmtId="0" fontId="49" fillId="0" borderId="30" xfId="1" applyFont="1" applyFill="1" applyBorder="1" applyAlignment="1">
      <alignment horizontal="center" vertical="center" wrapText="1"/>
    </xf>
    <xf numFmtId="0" fontId="49" fillId="0" borderId="31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12" xfId="1" applyFont="1" applyFill="1" applyBorder="1" applyAlignment="1">
      <alignment horizontal="center" vertical="center" wrapText="1"/>
    </xf>
    <xf numFmtId="0" fontId="49" fillId="0" borderId="13" xfId="1" applyFont="1" applyFill="1" applyBorder="1" applyAlignment="1">
      <alignment horizontal="center" vertical="center" wrapText="1"/>
    </xf>
    <xf numFmtId="0" fontId="49" fillId="0" borderId="4" xfId="1" applyFont="1" applyFill="1" applyBorder="1" applyAlignment="1">
      <alignment horizontal="center" vertical="center" wrapText="1"/>
    </xf>
    <xf numFmtId="0" fontId="49" fillId="0" borderId="27" xfId="1" applyFont="1" applyFill="1" applyBorder="1" applyAlignment="1">
      <alignment horizontal="center" vertical="center" wrapText="1"/>
    </xf>
    <xf numFmtId="0" fontId="49" fillId="0" borderId="25" xfId="1" applyFont="1" applyFill="1" applyBorder="1" applyAlignment="1">
      <alignment horizontal="center" vertical="center" wrapText="1"/>
    </xf>
    <xf numFmtId="0" fontId="49" fillId="0" borderId="28" xfId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49" fillId="0" borderId="9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9" fillId="0" borderId="32" xfId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horizontal="right" vertical="top" wrapText="1"/>
    </xf>
    <xf numFmtId="0" fontId="48" fillId="0" borderId="0" xfId="1" applyFont="1" applyFill="1" applyAlignment="1">
      <alignment horizontal="right" vertical="center"/>
    </xf>
    <xf numFmtId="0" fontId="55" fillId="0" borderId="0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0" fontId="57" fillId="0" borderId="0" xfId="1" applyFont="1" applyFill="1" applyBorder="1" applyAlignment="1">
      <alignment horizontal="center" vertical="center"/>
    </xf>
    <xf numFmtId="49" fontId="51" fillId="0" borderId="2" xfId="0" applyNumberFormat="1" applyFont="1" applyFill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center" vertical="center" wrapText="1"/>
    </xf>
    <xf numFmtId="49" fontId="51" fillId="0" borderId="24" xfId="0" applyNumberFormat="1" applyFont="1" applyFill="1" applyBorder="1" applyAlignment="1">
      <alignment horizontal="center" vertical="center" wrapText="1"/>
    </xf>
    <xf numFmtId="4" fontId="51" fillId="0" borderId="2" xfId="0" applyNumberFormat="1" applyFont="1" applyFill="1" applyBorder="1" applyAlignment="1">
      <alignment horizontal="center" vertical="center" wrapText="1"/>
    </xf>
    <xf numFmtId="4" fontId="51" fillId="0" borderId="3" xfId="0" applyNumberFormat="1" applyFont="1" applyFill="1" applyBorder="1" applyAlignment="1">
      <alignment horizontal="center" vertical="center" wrapText="1"/>
    </xf>
    <xf numFmtId="4" fontId="51" fillId="0" borderId="24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</cellXfs>
  <cellStyles count="73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Comma [0]_irl tel sep5" xfId="55"/>
    <cellStyle name="Comma_irl tel sep5" xfId="56"/>
    <cellStyle name="Currency [0]_irl tel sep5" xfId="57"/>
    <cellStyle name="Currency_irl tel sep5" xfId="58"/>
    <cellStyle name="Normal_irl tel sep5" xfId="59"/>
    <cellStyle name="normбlnм_laroux" xfId="60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0" xfId="69"/>
    <cellStyle name="Обычный 17 5 2" xfId="6"/>
    <cellStyle name="Обычный 17 5 2 2" xfId="50"/>
    <cellStyle name="Обычный 17 6 2" xfId="8"/>
    <cellStyle name="Обычный 17 6 2 2" xfId="51"/>
    <cellStyle name="Обычный 2" xfId="1"/>
    <cellStyle name="Обычный 2 2" xfId="61"/>
    <cellStyle name="Обычный 2 3" xfId="52"/>
    <cellStyle name="Обычный 26" xfId="3"/>
    <cellStyle name="Обычный 28" xfId="2"/>
    <cellStyle name="Обычный 29" xfId="67"/>
    <cellStyle name="Обычный 3" xfId="4"/>
    <cellStyle name="Обычный 3 2" xfId="62"/>
    <cellStyle name="Обычный 34" xfId="7"/>
    <cellStyle name="Обычный 4" xfId="5"/>
    <cellStyle name="Обычный 4 2" xfId="54"/>
    <cellStyle name="Обычный 40 2 2 2" xfId="68"/>
    <cellStyle name="Обычный 44" xfId="71"/>
    <cellStyle name="Обычный 45" xfId="72"/>
    <cellStyle name="Обычный 5" xfId="49"/>
    <cellStyle name="Плохой" xfId="15" builtinId="27" customBuiltin="1"/>
    <cellStyle name="Пояснение" xfId="23" builtinId="53" customBuiltin="1"/>
    <cellStyle name="Примечание 2" xfId="63"/>
    <cellStyle name="Связанная ячейка" xfId="20" builtinId="24" customBuiltin="1"/>
    <cellStyle name="Стиль 1" xfId="64"/>
    <cellStyle name="Текст предупреждения" xfId="22" builtinId="11" customBuiltin="1"/>
    <cellStyle name="Тысячи [0]_Диалог Накладная" xfId="65"/>
    <cellStyle name="Тысячи_Диалог Накладная" xfId="66"/>
    <cellStyle name="Финансовый" xfId="70" builtinId="3"/>
    <cellStyle name="Финансовый 2" xfId="53"/>
    <cellStyle name="Хороший" xfId="14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A24"/>
  <sheetViews>
    <sheetView view="pageBreakPreview" topLeftCell="A7" zoomScale="40" zoomScaleNormal="70" zoomScaleSheetLayoutView="40" workbookViewId="0">
      <selection activeCell="C18" sqref="C18"/>
    </sheetView>
  </sheetViews>
  <sheetFormatPr defaultRowHeight="18.75" x14ac:dyDescent="0.3"/>
  <cols>
    <col min="1" max="1" width="8.42578125" style="4" customWidth="1"/>
    <col min="2" max="2" width="15.140625" style="1" customWidth="1"/>
    <col min="3" max="3" width="77.5703125" style="5" customWidth="1"/>
    <col min="4" max="4" width="9.42578125" style="5" customWidth="1"/>
    <col min="5" max="5" width="14.5703125" style="5" customWidth="1"/>
    <col min="6" max="6" width="13.7109375" style="1" customWidth="1"/>
    <col min="7" max="7" width="13.5703125" style="1" customWidth="1"/>
    <col min="8" max="8" width="12.85546875" style="1" customWidth="1"/>
    <col min="9" max="9" width="15.5703125" style="5" customWidth="1"/>
    <col min="10" max="10" width="15.85546875" style="1" customWidth="1"/>
    <col min="11" max="11" width="13.28515625" style="1" customWidth="1"/>
    <col min="12" max="12" width="16.140625" style="6" customWidth="1"/>
    <col min="13" max="13" width="15.28515625" style="1" customWidth="1"/>
    <col min="14" max="14" width="11.42578125" style="1" customWidth="1"/>
    <col min="15" max="15" width="16.7109375" style="1" customWidth="1"/>
    <col min="16" max="16" width="6.5703125" style="1" customWidth="1"/>
    <col min="17" max="17" width="8.85546875" style="1" customWidth="1"/>
    <col min="18" max="18" width="15.28515625" style="30" customWidth="1"/>
    <col min="19" max="19" width="14.140625" style="30" customWidth="1"/>
    <col min="20" max="20" width="12.42578125" style="35" customWidth="1"/>
    <col min="21" max="21" width="12.42578125" style="36" customWidth="1"/>
    <col min="22" max="23" width="9.28515625" style="30" bestFit="1" customWidth="1"/>
    <col min="24" max="25" width="13.140625" style="30" customWidth="1"/>
    <col min="26" max="26" width="62.140625" style="1" customWidth="1"/>
    <col min="27" max="27" width="30.5703125" style="1" customWidth="1"/>
    <col min="28" max="255" width="9.140625" style="1"/>
    <col min="256" max="256" width="1.140625" style="1" customWidth="1"/>
    <col min="257" max="257" width="9.28515625" style="1" bestFit="1" customWidth="1"/>
    <col min="258" max="258" width="14.85546875" style="1" customWidth="1"/>
    <col min="259" max="259" width="16.85546875" style="1" customWidth="1"/>
    <col min="260" max="260" width="10" style="1" customWidth="1"/>
    <col min="261" max="262" width="9.28515625" style="1" bestFit="1" customWidth="1"/>
    <col min="263" max="263" width="14.85546875" style="1" customWidth="1"/>
    <col min="264" max="264" width="11" style="1" customWidth="1"/>
    <col min="265" max="265" width="13.7109375" style="1" customWidth="1"/>
    <col min="266" max="266" width="14.28515625" style="1" customWidth="1"/>
    <col min="267" max="267" width="12.85546875" style="1" customWidth="1"/>
    <col min="268" max="268" width="13.5703125" style="1" customWidth="1"/>
    <col min="269" max="269" width="15.140625" style="1" customWidth="1"/>
    <col min="270" max="270" width="12.42578125" style="1" customWidth="1"/>
    <col min="271" max="271" width="12.5703125" style="1" customWidth="1"/>
    <col min="272" max="272" width="9.28515625" style="1" bestFit="1" customWidth="1"/>
    <col min="273" max="273" width="9.7109375" style="1" customWidth="1"/>
    <col min="274" max="274" width="8.5703125" style="1" customWidth="1"/>
    <col min="275" max="275" width="8.42578125" style="1" customWidth="1"/>
    <col min="276" max="276" width="10" style="1" customWidth="1"/>
    <col min="277" max="277" width="10.140625" style="1" customWidth="1"/>
    <col min="278" max="279" width="9.28515625" style="1" bestFit="1" customWidth="1"/>
    <col min="280" max="280" width="15.5703125" style="1" customWidth="1"/>
    <col min="281" max="281" width="15.28515625" style="1" customWidth="1"/>
    <col min="282" max="282" width="13.42578125" style="1" customWidth="1"/>
    <col min="283" max="283" width="10.85546875" style="1" customWidth="1"/>
    <col min="284" max="511" width="9.140625" style="1"/>
    <col min="512" max="512" width="1.140625" style="1" customWidth="1"/>
    <col min="513" max="513" width="9.28515625" style="1" bestFit="1" customWidth="1"/>
    <col min="514" max="514" width="14.85546875" style="1" customWidth="1"/>
    <col min="515" max="515" width="16.85546875" style="1" customWidth="1"/>
    <col min="516" max="516" width="10" style="1" customWidth="1"/>
    <col min="517" max="518" width="9.28515625" style="1" bestFit="1" customWidth="1"/>
    <col min="519" max="519" width="14.85546875" style="1" customWidth="1"/>
    <col min="520" max="520" width="11" style="1" customWidth="1"/>
    <col min="521" max="521" width="13.7109375" style="1" customWidth="1"/>
    <col min="522" max="522" width="14.28515625" style="1" customWidth="1"/>
    <col min="523" max="523" width="12.85546875" style="1" customWidth="1"/>
    <col min="524" max="524" width="13.5703125" style="1" customWidth="1"/>
    <col min="525" max="525" width="15.140625" style="1" customWidth="1"/>
    <col min="526" max="526" width="12.42578125" style="1" customWidth="1"/>
    <col min="527" max="527" width="12.5703125" style="1" customWidth="1"/>
    <col min="528" max="528" width="9.28515625" style="1" bestFit="1" customWidth="1"/>
    <col min="529" max="529" width="9.7109375" style="1" customWidth="1"/>
    <col min="530" max="530" width="8.5703125" style="1" customWidth="1"/>
    <col min="531" max="531" width="8.42578125" style="1" customWidth="1"/>
    <col min="532" max="532" width="10" style="1" customWidth="1"/>
    <col min="533" max="533" width="10.140625" style="1" customWidth="1"/>
    <col min="534" max="535" width="9.28515625" style="1" bestFit="1" customWidth="1"/>
    <col min="536" max="536" width="15.5703125" style="1" customWidth="1"/>
    <col min="537" max="537" width="15.28515625" style="1" customWidth="1"/>
    <col min="538" max="538" width="13.42578125" style="1" customWidth="1"/>
    <col min="539" max="539" width="10.85546875" style="1" customWidth="1"/>
    <col min="540" max="767" width="9.140625" style="1"/>
    <col min="768" max="768" width="1.140625" style="1" customWidth="1"/>
    <col min="769" max="769" width="9.28515625" style="1" bestFit="1" customWidth="1"/>
    <col min="770" max="770" width="14.85546875" style="1" customWidth="1"/>
    <col min="771" max="771" width="16.85546875" style="1" customWidth="1"/>
    <col min="772" max="772" width="10" style="1" customWidth="1"/>
    <col min="773" max="774" width="9.28515625" style="1" bestFit="1" customWidth="1"/>
    <col min="775" max="775" width="14.85546875" style="1" customWidth="1"/>
    <col min="776" max="776" width="11" style="1" customWidth="1"/>
    <col min="777" max="777" width="13.7109375" style="1" customWidth="1"/>
    <col min="778" max="778" width="14.28515625" style="1" customWidth="1"/>
    <col min="779" max="779" width="12.85546875" style="1" customWidth="1"/>
    <col min="780" max="780" width="13.5703125" style="1" customWidth="1"/>
    <col min="781" max="781" width="15.140625" style="1" customWidth="1"/>
    <col min="782" max="782" width="12.42578125" style="1" customWidth="1"/>
    <col min="783" max="783" width="12.5703125" style="1" customWidth="1"/>
    <col min="784" max="784" width="9.28515625" style="1" bestFit="1" customWidth="1"/>
    <col min="785" max="785" width="9.7109375" style="1" customWidth="1"/>
    <col min="786" max="786" width="8.5703125" style="1" customWidth="1"/>
    <col min="787" max="787" width="8.42578125" style="1" customWidth="1"/>
    <col min="788" max="788" width="10" style="1" customWidth="1"/>
    <col min="789" max="789" width="10.140625" style="1" customWidth="1"/>
    <col min="790" max="791" width="9.28515625" style="1" bestFit="1" customWidth="1"/>
    <col min="792" max="792" width="15.5703125" style="1" customWidth="1"/>
    <col min="793" max="793" width="15.28515625" style="1" customWidth="1"/>
    <col min="794" max="794" width="13.42578125" style="1" customWidth="1"/>
    <col min="795" max="795" width="10.85546875" style="1" customWidth="1"/>
    <col min="796" max="1023" width="9.140625" style="1"/>
    <col min="1024" max="1024" width="1.140625" style="1" customWidth="1"/>
    <col min="1025" max="1025" width="9.28515625" style="1" bestFit="1" customWidth="1"/>
    <col min="1026" max="1026" width="14.85546875" style="1" customWidth="1"/>
    <col min="1027" max="1027" width="16.85546875" style="1" customWidth="1"/>
    <col min="1028" max="1028" width="10" style="1" customWidth="1"/>
    <col min="1029" max="1030" width="9.28515625" style="1" bestFit="1" customWidth="1"/>
    <col min="1031" max="1031" width="14.85546875" style="1" customWidth="1"/>
    <col min="1032" max="1032" width="11" style="1" customWidth="1"/>
    <col min="1033" max="1033" width="13.7109375" style="1" customWidth="1"/>
    <col min="1034" max="1034" width="14.28515625" style="1" customWidth="1"/>
    <col min="1035" max="1035" width="12.85546875" style="1" customWidth="1"/>
    <col min="1036" max="1036" width="13.5703125" style="1" customWidth="1"/>
    <col min="1037" max="1037" width="15.140625" style="1" customWidth="1"/>
    <col min="1038" max="1038" width="12.42578125" style="1" customWidth="1"/>
    <col min="1039" max="1039" width="12.5703125" style="1" customWidth="1"/>
    <col min="1040" max="1040" width="9.28515625" style="1" bestFit="1" customWidth="1"/>
    <col min="1041" max="1041" width="9.7109375" style="1" customWidth="1"/>
    <col min="1042" max="1042" width="8.5703125" style="1" customWidth="1"/>
    <col min="1043" max="1043" width="8.42578125" style="1" customWidth="1"/>
    <col min="1044" max="1044" width="10" style="1" customWidth="1"/>
    <col min="1045" max="1045" width="10.140625" style="1" customWidth="1"/>
    <col min="1046" max="1047" width="9.28515625" style="1" bestFit="1" customWidth="1"/>
    <col min="1048" max="1048" width="15.5703125" style="1" customWidth="1"/>
    <col min="1049" max="1049" width="15.28515625" style="1" customWidth="1"/>
    <col min="1050" max="1050" width="13.42578125" style="1" customWidth="1"/>
    <col min="1051" max="1051" width="10.85546875" style="1" customWidth="1"/>
    <col min="1052" max="1279" width="9.140625" style="1"/>
    <col min="1280" max="1280" width="1.140625" style="1" customWidth="1"/>
    <col min="1281" max="1281" width="9.28515625" style="1" bestFit="1" customWidth="1"/>
    <col min="1282" max="1282" width="14.85546875" style="1" customWidth="1"/>
    <col min="1283" max="1283" width="16.85546875" style="1" customWidth="1"/>
    <col min="1284" max="1284" width="10" style="1" customWidth="1"/>
    <col min="1285" max="1286" width="9.28515625" style="1" bestFit="1" customWidth="1"/>
    <col min="1287" max="1287" width="14.85546875" style="1" customWidth="1"/>
    <col min="1288" max="1288" width="11" style="1" customWidth="1"/>
    <col min="1289" max="1289" width="13.7109375" style="1" customWidth="1"/>
    <col min="1290" max="1290" width="14.28515625" style="1" customWidth="1"/>
    <col min="1291" max="1291" width="12.85546875" style="1" customWidth="1"/>
    <col min="1292" max="1292" width="13.5703125" style="1" customWidth="1"/>
    <col min="1293" max="1293" width="15.140625" style="1" customWidth="1"/>
    <col min="1294" max="1294" width="12.42578125" style="1" customWidth="1"/>
    <col min="1295" max="1295" width="12.5703125" style="1" customWidth="1"/>
    <col min="1296" max="1296" width="9.28515625" style="1" bestFit="1" customWidth="1"/>
    <col min="1297" max="1297" width="9.7109375" style="1" customWidth="1"/>
    <col min="1298" max="1298" width="8.5703125" style="1" customWidth="1"/>
    <col min="1299" max="1299" width="8.42578125" style="1" customWidth="1"/>
    <col min="1300" max="1300" width="10" style="1" customWidth="1"/>
    <col min="1301" max="1301" width="10.140625" style="1" customWidth="1"/>
    <col min="1302" max="1303" width="9.28515625" style="1" bestFit="1" customWidth="1"/>
    <col min="1304" max="1304" width="15.5703125" style="1" customWidth="1"/>
    <col min="1305" max="1305" width="15.28515625" style="1" customWidth="1"/>
    <col min="1306" max="1306" width="13.42578125" style="1" customWidth="1"/>
    <col min="1307" max="1307" width="10.85546875" style="1" customWidth="1"/>
    <col min="1308" max="1535" width="9.140625" style="1"/>
    <col min="1536" max="1536" width="1.140625" style="1" customWidth="1"/>
    <col min="1537" max="1537" width="9.28515625" style="1" bestFit="1" customWidth="1"/>
    <col min="1538" max="1538" width="14.85546875" style="1" customWidth="1"/>
    <col min="1539" max="1539" width="16.85546875" style="1" customWidth="1"/>
    <col min="1540" max="1540" width="10" style="1" customWidth="1"/>
    <col min="1541" max="1542" width="9.28515625" style="1" bestFit="1" customWidth="1"/>
    <col min="1543" max="1543" width="14.85546875" style="1" customWidth="1"/>
    <col min="1544" max="1544" width="11" style="1" customWidth="1"/>
    <col min="1545" max="1545" width="13.7109375" style="1" customWidth="1"/>
    <col min="1546" max="1546" width="14.28515625" style="1" customWidth="1"/>
    <col min="1547" max="1547" width="12.85546875" style="1" customWidth="1"/>
    <col min="1548" max="1548" width="13.5703125" style="1" customWidth="1"/>
    <col min="1549" max="1549" width="15.140625" style="1" customWidth="1"/>
    <col min="1550" max="1550" width="12.42578125" style="1" customWidth="1"/>
    <col min="1551" max="1551" width="12.5703125" style="1" customWidth="1"/>
    <col min="1552" max="1552" width="9.28515625" style="1" bestFit="1" customWidth="1"/>
    <col min="1553" max="1553" width="9.7109375" style="1" customWidth="1"/>
    <col min="1554" max="1554" width="8.5703125" style="1" customWidth="1"/>
    <col min="1555" max="1555" width="8.42578125" style="1" customWidth="1"/>
    <col min="1556" max="1556" width="10" style="1" customWidth="1"/>
    <col min="1557" max="1557" width="10.140625" style="1" customWidth="1"/>
    <col min="1558" max="1559" width="9.28515625" style="1" bestFit="1" customWidth="1"/>
    <col min="1560" max="1560" width="15.5703125" style="1" customWidth="1"/>
    <col min="1561" max="1561" width="15.28515625" style="1" customWidth="1"/>
    <col min="1562" max="1562" width="13.42578125" style="1" customWidth="1"/>
    <col min="1563" max="1563" width="10.85546875" style="1" customWidth="1"/>
    <col min="1564" max="1791" width="9.140625" style="1"/>
    <col min="1792" max="1792" width="1.140625" style="1" customWidth="1"/>
    <col min="1793" max="1793" width="9.28515625" style="1" bestFit="1" customWidth="1"/>
    <col min="1794" max="1794" width="14.85546875" style="1" customWidth="1"/>
    <col min="1795" max="1795" width="16.85546875" style="1" customWidth="1"/>
    <col min="1796" max="1796" width="10" style="1" customWidth="1"/>
    <col min="1797" max="1798" width="9.28515625" style="1" bestFit="1" customWidth="1"/>
    <col min="1799" max="1799" width="14.85546875" style="1" customWidth="1"/>
    <col min="1800" max="1800" width="11" style="1" customWidth="1"/>
    <col min="1801" max="1801" width="13.7109375" style="1" customWidth="1"/>
    <col min="1802" max="1802" width="14.28515625" style="1" customWidth="1"/>
    <col min="1803" max="1803" width="12.85546875" style="1" customWidth="1"/>
    <col min="1804" max="1804" width="13.5703125" style="1" customWidth="1"/>
    <col min="1805" max="1805" width="15.140625" style="1" customWidth="1"/>
    <col min="1806" max="1806" width="12.42578125" style="1" customWidth="1"/>
    <col min="1807" max="1807" width="12.5703125" style="1" customWidth="1"/>
    <col min="1808" max="1808" width="9.28515625" style="1" bestFit="1" customWidth="1"/>
    <col min="1809" max="1809" width="9.7109375" style="1" customWidth="1"/>
    <col min="1810" max="1810" width="8.5703125" style="1" customWidth="1"/>
    <col min="1811" max="1811" width="8.42578125" style="1" customWidth="1"/>
    <col min="1812" max="1812" width="10" style="1" customWidth="1"/>
    <col min="1813" max="1813" width="10.140625" style="1" customWidth="1"/>
    <col min="1814" max="1815" width="9.28515625" style="1" bestFit="1" customWidth="1"/>
    <col min="1816" max="1816" width="15.5703125" style="1" customWidth="1"/>
    <col min="1817" max="1817" width="15.28515625" style="1" customWidth="1"/>
    <col min="1818" max="1818" width="13.42578125" style="1" customWidth="1"/>
    <col min="1819" max="1819" width="10.85546875" style="1" customWidth="1"/>
    <col min="1820" max="2047" width="9.140625" style="1"/>
    <col min="2048" max="2048" width="1.140625" style="1" customWidth="1"/>
    <col min="2049" max="2049" width="9.28515625" style="1" bestFit="1" customWidth="1"/>
    <col min="2050" max="2050" width="14.85546875" style="1" customWidth="1"/>
    <col min="2051" max="2051" width="16.85546875" style="1" customWidth="1"/>
    <col min="2052" max="2052" width="10" style="1" customWidth="1"/>
    <col min="2053" max="2054" width="9.28515625" style="1" bestFit="1" customWidth="1"/>
    <col min="2055" max="2055" width="14.85546875" style="1" customWidth="1"/>
    <col min="2056" max="2056" width="11" style="1" customWidth="1"/>
    <col min="2057" max="2057" width="13.7109375" style="1" customWidth="1"/>
    <col min="2058" max="2058" width="14.28515625" style="1" customWidth="1"/>
    <col min="2059" max="2059" width="12.85546875" style="1" customWidth="1"/>
    <col min="2060" max="2060" width="13.5703125" style="1" customWidth="1"/>
    <col min="2061" max="2061" width="15.140625" style="1" customWidth="1"/>
    <col min="2062" max="2062" width="12.42578125" style="1" customWidth="1"/>
    <col min="2063" max="2063" width="12.5703125" style="1" customWidth="1"/>
    <col min="2064" max="2064" width="9.28515625" style="1" bestFit="1" customWidth="1"/>
    <col min="2065" max="2065" width="9.7109375" style="1" customWidth="1"/>
    <col min="2066" max="2066" width="8.5703125" style="1" customWidth="1"/>
    <col min="2067" max="2067" width="8.42578125" style="1" customWidth="1"/>
    <col min="2068" max="2068" width="10" style="1" customWidth="1"/>
    <col min="2069" max="2069" width="10.140625" style="1" customWidth="1"/>
    <col min="2070" max="2071" width="9.28515625" style="1" bestFit="1" customWidth="1"/>
    <col min="2072" max="2072" width="15.5703125" style="1" customWidth="1"/>
    <col min="2073" max="2073" width="15.28515625" style="1" customWidth="1"/>
    <col min="2074" max="2074" width="13.42578125" style="1" customWidth="1"/>
    <col min="2075" max="2075" width="10.85546875" style="1" customWidth="1"/>
    <col min="2076" max="2303" width="9.140625" style="1"/>
    <col min="2304" max="2304" width="1.140625" style="1" customWidth="1"/>
    <col min="2305" max="2305" width="9.28515625" style="1" bestFit="1" customWidth="1"/>
    <col min="2306" max="2306" width="14.85546875" style="1" customWidth="1"/>
    <col min="2307" max="2307" width="16.85546875" style="1" customWidth="1"/>
    <col min="2308" max="2308" width="10" style="1" customWidth="1"/>
    <col min="2309" max="2310" width="9.28515625" style="1" bestFit="1" customWidth="1"/>
    <col min="2311" max="2311" width="14.85546875" style="1" customWidth="1"/>
    <col min="2312" max="2312" width="11" style="1" customWidth="1"/>
    <col min="2313" max="2313" width="13.7109375" style="1" customWidth="1"/>
    <col min="2314" max="2314" width="14.28515625" style="1" customWidth="1"/>
    <col min="2315" max="2315" width="12.85546875" style="1" customWidth="1"/>
    <col min="2316" max="2316" width="13.5703125" style="1" customWidth="1"/>
    <col min="2317" max="2317" width="15.140625" style="1" customWidth="1"/>
    <col min="2318" max="2318" width="12.42578125" style="1" customWidth="1"/>
    <col min="2319" max="2319" width="12.5703125" style="1" customWidth="1"/>
    <col min="2320" max="2320" width="9.28515625" style="1" bestFit="1" customWidth="1"/>
    <col min="2321" max="2321" width="9.7109375" style="1" customWidth="1"/>
    <col min="2322" max="2322" width="8.5703125" style="1" customWidth="1"/>
    <col min="2323" max="2323" width="8.42578125" style="1" customWidth="1"/>
    <col min="2324" max="2324" width="10" style="1" customWidth="1"/>
    <col min="2325" max="2325" width="10.140625" style="1" customWidth="1"/>
    <col min="2326" max="2327" width="9.28515625" style="1" bestFit="1" customWidth="1"/>
    <col min="2328" max="2328" width="15.5703125" style="1" customWidth="1"/>
    <col min="2329" max="2329" width="15.28515625" style="1" customWidth="1"/>
    <col min="2330" max="2330" width="13.42578125" style="1" customWidth="1"/>
    <col min="2331" max="2331" width="10.85546875" style="1" customWidth="1"/>
    <col min="2332" max="2559" width="9.140625" style="1"/>
    <col min="2560" max="2560" width="1.140625" style="1" customWidth="1"/>
    <col min="2561" max="2561" width="9.28515625" style="1" bestFit="1" customWidth="1"/>
    <col min="2562" max="2562" width="14.85546875" style="1" customWidth="1"/>
    <col min="2563" max="2563" width="16.85546875" style="1" customWidth="1"/>
    <col min="2564" max="2564" width="10" style="1" customWidth="1"/>
    <col min="2565" max="2566" width="9.28515625" style="1" bestFit="1" customWidth="1"/>
    <col min="2567" max="2567" width="14.85546875" style="1" customWidth="1"/>
    <col min="2568" max="2568" width="11" style="1" customWidth="1"/>
    <col min="2569" max="2569" width="13.7109375" style="1" customWidth="1"/>
    <col min="2570" max="2570" width="14.28515625" style="1" customWidth="1"/>
    <col min="2571" max="2571" width="12.85546875" style="1" customWidth="1"/>
    <col min="2572" max="2572" width="13.5703125" style="1" customWidth="1"/>
    <col min="2573" max="2573" width="15.140625" style="1" customWidth="1"/>
    <col min="2574" max="2574" width="12.42578125" style="1" customWidth="1"/>
    <col min="2575" max="2575" width="12.5703125" style="1" customWidth="1"/>
    <col min="2576" max="2576" width="9.28515625" style="1" bestFit="1" customWidth="1"/>
    <col min="2577" max="2577" width="9.7109375" style="1" customWidth="1"/>
    <col min="2578" max="2578" width="8.5703125" style="1" customWidth="1"/>
    <col min="2579" max="2579" width="8.42578125" style="1" customWidth="1"/>
    <col min="2580" max="2580" width="10" style="1" customWidth="1"/>
    <col min="2581" max="2581" width="10.140625" style="1" customWidth="1"/>
    <col min="2582" max="2583" width="9.28515625" style="1" bestFit="1" customWidth="1"/>
    <col min="2584" max="2584" width="15.5703125" style="1" customWidth="1"/>
    <col min="2585" max="2585" width="15.28515625" style="1" customWidth="1"/>
    <col min="2586" max="2586" width="13.42578125" style="1" customWidth="1"/>
    <col min="2587" max="2587" width="10.85546875" style="1" customWidth="1"/>
    <col min="2588" max="2815" width="9.140625" style="1"/>
    <col min="2816" max="2816" width="1.140625" style="1" customWidth="1"/>
    <col min="2817" max="2817" width="9.28515625" style="1" bestFit="1" customWidth="1"/>
    <col min="2818" max="2818" width="14.85546875" style="1" customWidth="1"/>
    <col min="2819" max="2819" width="16.85546875" style="1" customWidth="1"/>
    <col min="2820" max="2820" width="10" style="1" customWidth="1"/>
    <col min="2821" max="2822" width="9.28515625" style="1" bestFit="1" customWidth="1"/>
    <col min="2823" max="2823" width="14.85546875" style="1" customWidth="1"/>
    <col min="2824" max="2824" width="11" style="1" customWidth="1"/>
    <col min="2825" max="2825" width="13.7109375" style="1" customWidth="1"/>
    <col min="2826" max="2826" width="14.28515625" style="1" customWidth="1"/>
    <col min="2827" max="2827" width="12.85546875" style="1" customWidth="1"/>
    <col min="2828" max="2828" width="13.5703125" style="1" customWidth="1"/>
    <col min="2829" max="2829" width="15.140625" style="1" customWidth="1"/>
    <col min="2830" max="2830" width="12.42578125" style="1" customWidth="1"/>
    <col min="2831" max="2831" width="12.5703125" style="1" customWidth="1"/>
    <col min="2832" max="2832" width="9.28515625" style="1" bestFit="1" customWidth="1"/>
    <col min="2833" max="2833" width="9.7109375" style="1" customWidth="1"/>
    <col min="2834" max="2834" width="8.5703125" style="1" customWidth="1"/>
    <col min="2835" max="2835" width="8.42578125" style="1" customWidth="1"/>
    <col min="2836" max="2836" width="10" style="1" customWidth="1"/>
    <col min="2837" max="2837" width="10.140625" style="1" customWidth="1"/>
    <col min="2838" max="2839" width="9.28515625" style="1" bestFit="1" customWidth="1"/>
    <col min="2840" max="2840" width="15.5703125" style="1" customWidth="1"/>
    <col min="2841" max="2841" width="15.28515625" style="1" customWidth="1"/>
    <col min="2842" max="2842" width="13.42578125" style="1" customWidth="1"/>
    <col min="2843" max="2843" width="10.85546875" style="1" customWidth="1"/>
    <col min="2844" max="3071" width="9.140625" style="1"/>
    <col min="3072" max="3072" width="1.140625" style="1" customWidth="1"/>
    <col min="3073" max="3073" width="9.28515625" style="1" bestFit="1" customWidth="1"/>
    <col min="3074" max="3074" width="14.85546875" style="1" customWidth="1"/>
    <col min="3075" max="3075" width="16.85546875" style="1" customWidth="1"/>
    <col min="3076" max="3076" width="10" style="1" customWidth="1"/>
    <col min="3077" max="3078" width="9.28515625" style="1" bestFit="1" customWidth="1"/>
    <col min="3079" max="3079" width="14.85546875" style="1" customWidth="1"/>
    <col min="3080" max="3080" width="11" style="1" customWidth="1"/>
    <col min="3081" max="3081" width="13.7109375" style="1" customWidth="1"/>
    <col min="3082" max="3082" width="14.28515625" style="1" customWidth="1"/>
    <col min="3083" max="3083" width="12.85546875" style="1" customWidth="1"/>
    <col min="3084" max="3084" width="13.5703125" style="1" customWidth="1"/>
    <col min="3085" max="3085" width="15.140625" style="1" customWidth="1"/>
    <col min="3086" max="3086" width="12.42578125" style="1" customWidth="1"/>
    <col min="3087" max="3087" width="12.5703125" style="1" customWidth="1"/>
    <col min="3088" max="3088" width="9.28515625" style="1" bestFit="1" customWidth="1"/>
    <col min="3089" max="3089" width="9.7109375" style="1" customWidth="1"/>
    <col min="3090" max="3090" width="8.5703125" style="1" customWidth="1"/>
    <col min="3091" max="3091" width="8.42578125" style="1" customWidth="1"/>
    <col min="3092" max="3092" width="10" style="1" customWidth="1"/>
    <col min="3093" max="3093" width="10.140625" style="1" customWidth="1"/>
    <col min="3094" max="3095" width="9.28515625" style="1" bestFit="1" customWidth="1"/>
    <col min="3096" max="3096" width="15.5703125" style="1" customWidth="1"/>
    <col min="3097" max="3097" width="15.28515625" style="1" customWidth="1"/>
    <col min="3098" max="3098" width="13.42578125" style="1" customWidth="1"/>
    <col min="3099" max="3099" width="10.85546875" style="1" customWidth="1"/>
    <col min="3100" max="3327" width="9.140625" style="1"/>
    <col min="3328" max="3328" width="1.140625" style="1" customWidth="1"/>
    <col min="3329" max="3329" width="9.28515625" style="1" bestFit="1" customWidth="1"/>
    <col min="3330" max="3330" width="14.85546875" style="1" customWidth="1"/>
    <col min="3331" max="3331" width="16.85546875" style="1" customWidth="1"/>
    <col min="3332" max="3332" width="10" style="1" customWidth="1"/>
    <col min="3333" max="3334" width="9.28515625" style="1" bestFit="1" customWidth="1"/>
    <col min="3335" max="3335" width="14.85546875" style="1" customWidth="1"/>
    <col min="3336" max="3336" width="11" style="1" customWidth="1"/>
    <col min="3337" max="3337" width="13.7109375" style="1" customWidth="1"/>
    <col min="3338" max="3338" width="14.28515625" style="1" customWidth="1"/>
    <col min="3339" max="3339" width="12.85546875" style="1" customWidth="1"/>
    <col min="3340" max="3340" width="13.5703125" style="1" customWidth="1"/>
    <col min="3341" max="3341" width="15.140625" style="1" customWidth="1"/>
    <col min="3342" max="3342" width="12.42578125" style="1" customWidth="1"/>
    <col min="3343" max="3343" width="12.5703125" style="1" customWidth="1"/>
    <col min="3344" max="3344" width="9.28515625" style="1" bestFit="1" customWidth="1"/>
    <col min="3345" max="3345" width="9.7109375" style="1" customWidth="1"/>
    <col min="3346" max="3346" width="8.5703125" style="1" customWidth="1"/>
    <col min="3347" max="3347" width="8.42578125" style="1" customWidth="1"/>
    <col min="3348" max="3348" width="10" style="1" customWidth="1"/>
    <col min="3349" max="3349" width="10.140625" style="1" customWidth="1"/>
    <col min="3350" max="3351" width="9.28515625" style="1" bestFit="1" customWidth="1"/>
    <col min="3352" max="3352" width="15.5703125" style="1" customWidth="1"/>
    <col min="3353" max="3353" width="15.28515625" style="1" customWidth="1"/>
    <col min="3354" max="3354" width="13.42578125" style="1" customWidth="1"/>
    <col min="3355" max="3355" width="10.85546875" style="1" customWidth="1"/>
    <col min="3356" max="3583" width="9.140625" style="1"/>
    <col min="3584" max="3584" width="1.140625" style="1" customWidth="1"/>
    <col min="3585" max="3585" width="9.28515625" style="1" bestFit="1" customWidth="1"/>
    <col min="3586" max="3586" width="14.85546875" style="1" customWidth="1"/>
    <col min="3587" max="3587" width="16.85546875" style="1" customWidth="1"/>
    <col min="3588" max="3588" width="10" style="1" customWidth="1"/>
    <col min="3589" max="3590" width="9.28515625" style="1" bestFit="1" customWidth="1"/>
    <col min="3591" max="3591" width="14.85546875" style="1" customWidth="1"/>
    <col min="3592" max="3592" width="11" style="1" customWidth="1"/>
    <col min="3593" max="3593" width="13.7109375" style="1" customWidth="1"/>
    <col min="3594" max="3594" width="14.28515625" style="1" customWidth="1"/>
    <col min="3595" max="3595" width="12.85546875" style="1" customWidth="1"/>
    <col min="3596" max="3596" width="13.5703125" style="1" customWidth="1"/>
    <col min="3597" max="3597" width="15.140625" style="1" customWidth="1"/>
    <col min="3598" max="3598" width="12.42578125" style="1" customWidth="1"/>
    <col min="3599" max="3599" width="12.5703125" style="1" customWidth="1"/>
    <col min="3600" max="3600" width="9.28515625" style="1" bestFit="1" customWidth="1"/>
    <col min="3601" max="3601" width="9.7109375" style="1" customWidth="1"/>
    <col min="3602" max="3602" width="8.5703125" style="1" customWidth="1"/>
    <col min="3603" max="3603" width="8.42578125" style="1" customWidth="1"/>
    <col min="3604" max="3604" width="10" style="1" customWidth="1"/>
    <col min="3605" max="3605" width="10.140625" style="1" customWidth="1"/>
    <col min="3606" max="3607" width="9.28515625" style="1" bestFit="1" customWidth="1"/>
    <col min="3608" max="3608" width="15.5703125" style="1" customWidth="1"/>
    <col min="3609" max="3609" width="15.28515625" style="1" customWidth="1"/>
    <col min="3610" max="3610" width="13.42578125" style="1" customWidth="1"/>
    <col min="3611" max="3611" width="10.85546875" style="1" customWidth="1"/>
    <col min="3612" max="3839" width="9.140625" style="1"/>
    <col min="3840" max="3840" width="1.140625" style="1" customWidth="1"/>
    <col min="3841" max="3841" width="9.28515625" style="1" bestFit="1" customWidth="1"/>
    <col min="3842" max="3842" width="14.85546875" style="1" customWidth="1"/>
    <col min="3843" max="3843" width="16.85546875" style="1" customWidth="1"/>
    <col min="3844" max="3844" width="10" style="1" customWidth="1"/>
    <col min="3845" max="3846" width="9.28515625" style="1" bestFit="1" customWidth="1"/>
    <col min="3847" max="3847" width="14.85546875" style="1" customWidth="1"/>
    <col min="3848" max="3848" width="11" style="1" customWidth="1"/>
    <col min="3849" max="3849" width="13.7109375" style="1" customWidth="1"/>
    <col min="3850" max="3850" width="14.28515625" style="1" customWidth="1"/>
    <col min="3851" max="3851" width="12.85546875" style="1" customWidth="1"/>
    <col min="3852" max="3852" width="13.5703125" style="1" customWidth="1"/>
    <col min="3853" max="3853" width="15.140625" style="1" customWidth="1"/>
    <col min="3854" max="3854" width="12.42578125" style="1" customWidth="1"/>
    <col min="3855" max="3855" width="12.5703125" style="1" customWidth="1"/>
    <col min="3856" max="3856" width="9.28515625" style="1" bestFit="1" customWidth="1"/>
    <col min="3857" max="3857" width="9.7109375" style="1" customWidth="1"/>
    <col min="3858" max="3858" width="8.5703125" style="1" customWidth="1"/>
    <col min="3859" max="3859" width="8.42578125" style="1" customWidth="1"/>
    <col min="3860" max="3860" width="10" style="1" customWidth="1"/>
    <col min="3861" max="3861" width="10.140625" style="1" customWidth="1"/>
    <col min="3862" max="3863" width="9.28515625" style="1" bestFit="1" customWidth="1"/>
    <col min="3864" max="3864" width="15.5703125" style="1" customWidth="1"/>
    <col min="3865" max="3865" width="15.28515625" style="1" customWidth="1"/>
    <col min="3866" max="3866" width="13.42578125" style="1" customWidth="1"/>
    <col min="3867" max="3867" width="10.85546875" style="1" customWidth="1"/>
    <col min="3868" max="4095" width="9.140625" style="1"/>
    <col min="4096" max="4096" width="1.140625" style="1" customWidth="1"/>
    <col min="4097" max="4097" width="9.28515625" style="1" bestFit="1" customWidth="1"/>
    <col min="4098" max="4098" width="14.85546875" style="1" customWidth="1"/>
    <col min="4099" max="4099" width="16.85546875" style="1" customWidth="1"/>
    <col min="4100" max="4100" width="10" style="1" customWidth="1"/>
    <col min="4101" max="4102" width="9.28515625" style="1" bestFit="1" customWidth="1"/>
    <col min="4103" max="4103" width="14.85546875" style="1" customWidth="1"/>
    <col min="4104" max="4104" width="11" style="1" customWidth="1"/>
    <col min="4105" max="4105" width="13.7109375" style="1" customWidth="1"/>
    <col min="4106" max="4106" width="14.28515625" style="1" customWidth="1"/>
    <col min="4107" max="4107" width="12.85546875" style="1" customWidth="1"/>
    <col min="4108" max="4108" width="13.5703125" style="1" customWidth="1"/>
    <col min="4109" max="4109" width="15.140625" style="1" customWidth="1"/>
    <col min="4110" max="4110" width="12.42578125" style="1" customWidth="1"/>
    <col min="4111" max="4111" width="12.5703125" style="1" customWidth="1"/>
    <col min="4112" max="4112" width="9.28515625" style="1" bestFit="1" customWidth="1"/>
    <col min="4113" max="4113" width="9.7109375" style="1" customWidth="1"/>
    <col min="4114" max="4114" width="8.5703125" style="1" customWidth="1"/>
    <col min="4115" max="4115" width="8.42578125" style="1" customWidth="1"/>
    <col min="4116" max="4116" width="10" style="1" customWidth="1"/>
    <col min="4117" max="4117" width="10.140625" style="1" customWidth="1"/>
    <col min="4118" max="4119" width="9.28515625" style="1" bestFit="1" customWidth="1"/>
    <col min="4120" max="4120" width="15.5703125" style="1" customWidth="1"/>
    <col min="4121" max="4121" width="15.28515625" style="1" customWidth="1"/>
    <col min="4122" max="4122" width="13.42578125" style="1" customWidth="1"/>
    <col min="4123" max="4123" width="10.85546875" style="1" customWidth="1"/>
    <col min="4124" max="4351" width="9.140625" style="1"/>
    <col min="4352" max="4352" width="1.140625" style="1" customWidth="1"/>
    <col min="4353" max="4353" width="9.28515625" style="1" bestFit="1" customWidth="1"/>
    <col min="4354" max="4354" width="14.85546875" style="1" customWidth="1"/>
    <col min="4355" max="4355" width="16.85546875" style="1" customWidth="1"/>
    <col min="4356" max="4356" width="10" style="1" customWidth="1"/>
    <col min="4357" max="4358" width="9.28515625" style="1" bestFit="1" customWidth="1"/>
    <col min="4359" max="4359" width="14.85546875" style="1" customWidth="1"/>
    <col min="4360" max="4360" width="11" style="1" customWidth="1"/>
    <col min="4361" max="4361" width="13.7109375" style="1" customWidth="1"/>
    <col min="4362" max="4362" width="14.28515625" style="1" customWidth="1"/>
    <col min="4363" max="4363" width="12.85546875" style="1" customWidth="1"/>
    <col min="4364" max="4364" width="13.5703125" style="1" customWidth="1"/>
    <col min="4365" max="4365" width="15.140625" style="1" customWidth="1"/>
    <col min="4366" max="4366" width="12.42578125" style="1" customWidth="1"/>
    <col min="4367" max="4367" width="12.5703125" style="1" customWidth="1"/>
    <col min="4368" max="4368" width="9.28515625" style="1" bestFit="1" customWidth="1"/>
    <col min="4369" max="4369" width="9.7109375" style="1" customWidth="1"/>
    <col min="4370" max="4370" width="8.5703125" style="1" customWidth="1"/>
    <col min="4371" max="4371" width="8.42578125" style="1" customWidth="1"/>
    <col min="4372" max="4372" width="10" style="1" customWidth="1"/>
    <col min="4373" max="4373" width="10.140625" style="1" customWidth="1"/>
    <col min="4374" max="4375" width="9.28515625" style="1" bestFit="1" customWidth="1"/>
    <col min="4376" max="4376" width="15.5703125" style="1" customWidth="1"/>
    <col min="4377" max="4377" width="15.28515625" style="1" customWidth="1"/>
    <col min="4378" max="4378" width="13.42578125" style="1" customWidth="1"/>
    <col min="4379" max="4379" width="10.85546875" style="1" customWidth="1"/>
    <col min="4380" max="4607" width="9.140625" style="1"/>
    <col min="4608" max="4608" width="1.140625" style="1" customWidth="1"/>
    <col min="4609" max="4609" width="9.28515625" style="1" bestFit="1" customWidth="1"/>
    <col min="4610" max="4610" width="14.85546875" style="1" customWidth="1"/>
    <col min="4611" max="4611" width="16.85546875" style="1" customWidth="1"/>
    <col min="4612" max="4612" width="10" style="1" customWidth="1"/>
    <col min="4613" max="4614" width="9.28515625" style="1" bestFit="1" customWidth="1"/>
    <col min="4615" max="4615" width="14.85546875" style="1" customWidth="1"/>
    <col min="4616" max="4616" width="11" style="1" customWidth="1"/>
    <col min="4617" max="4617" width="13.7109375" style="1" customWidth="1"/>
    <col min="4618" max="4618" width="14.28515625" style="1" customWidth="1"/>
    <col min="4619" max="4619" width="12.85546875" style="1" customWidth="1"/>
    <col min="4620" max="4620" width="13.5703125" style="1" customWidth="1"/>
    <col min="4621" max="4621" width="15.140625" style="1" customWidth="1"/>
    <col min="4622" max="4622" width="12.42578125" style="1" customWidth="1"/>
    <col min="4623" max="4623" width="12.5703125" style="1" customWidth="1"/>
    <col min="4624" max="4624" width="9.28515625" style="1" bestFit="1" customWidth="1"/>
    <col min="4625" max="4625" width="9.7109375" style="1" customWidth="1"/>
    <col min="4626" max="4626" width="8.5703125" style="1" customWidth="1"/>
    <col min="4627" max="4627" width="8.42578125" style="1" customWidth="1"/>
    <col min="4628" max="4628" width="10" style="1" customWidth="1"/>
    <col min="4629" max="4629" width="10.140625" style="1" customWidth="1"/>
    <col min="4630" max="4631" width="9.28515625" style="1" bestFit="1" customWidth="1"/>
    <col min="4632" max="4632" width="15.5703125" style="1" customWidth="1"/>
    <col min="4633" max="4633" width="15.28515625" style="1" customWidth="1"/>
    <col min="4634" max="4634" width="13.42578125" style="1" customWidth="1"/>
    <col min="4635" max="4635" width="10.85546875" style="1" customWidth="1"/>
    <col min="4636" max="4863" width="9.140625" style="1"/>
    <col min="4864" max="4864" width="1.140625" style="1" customWidth="1"/>
    <col min="4865" max="4865" width="9.28515625" style="1" bestFit="1" customWidth="1"/>
    <col min="4866" max="4866" width="14.85546875" style="1" customWidth="1"/>
    <col min="4867" max="4867" width="16.85546875" style="1" customWidth="1"/>
    <col min="4868" max="4868" width="10" style="1" customWidth="1"/>
    <col min="4869" max="4870" width="9.28515625" style="1" bestFit="1" customWidth="1"/>
    <col min="4871" max="4871" width="14.85546875" style="1" customWidth="1"/>
    <col min="4872" max="4872" width="11" style="1" customWidth="1"/>
    <col min="4873" max="4873" width="13.7109375" style="1" customWidth="1"/>
    <col min="4874" max="4874" width="14.28515625" style="1" customWidth="1"/>
    <col min="4875" max="4875" width="12.85546875" style="1" customWidth="1"/>
    <col min="4876" max="4876" width="13.5703125" style="1" customWidth="1"/>
    <col min="4877" max="4877" width="15.140625" style="1" customWidth="1"/>
    <col min="4878" max="4878" width="12.42578125" style="1" customWidth="1"/>
    <col min="4879" max="4879" width="12.5703125" style="1" customWidth="1"/>
    <col min="4880" max="4880" width="9.28515625" style="1" bestFit="1" customWidth="1"/>
    <col min="4881" max="4881" width="9.7109375" style="1" customWidth="1"/>
    <col min="4882" max="4882" width="8.5703125" style="1" customWidth="1"/>
    <col min="4883" max="4883" width="8.42578125" style="1" customWidth="1"/>
    <col min="4884" max="4884" width="10" style="1" customWidth="1"/>
    <col min="4885" max="4885" width="10.140625" style="1" customWidth="1"/>
    <col min="4886" max="4887" width="9.28515625" style="1" bestFit="1" customWidth="1"/>
    <col min="4888" max="4888" width="15.5703125" style="1" customWidth="1"/>
    <col min="4889" max="4889" width="15.28515625" style="1" customWidth="1"/>
    <col min="4890" max="4890" width="13.42578125" style="1" customWidth="1"/>
    <col min="4891" max="4891" width="10.85546875" style="1" customWidth="1"/>
    <col min="4892" max="5119" width="9.140625" style="1"/>
    <col min="5120" max="5120" width="1.140625" style="1" customWidth="1"/>
    <col min="5121" max="5121" width="9.28515625" style="1" bestFit="1" customWidth="1"/>
    <col min="5122" max="5122" width="14.85546875" style="1" customWidth="1"/>
    <col min="5123" max="5123" width="16.85546875" style="1" customWidth="1"/>
    <col min="5124" max="5124" width="10" style="1" customWidth="1"/>
    <col min="5125" max="5126" width="9.28515625" style="1" bestFit="1" customWidth="1"/>
    <col min="5127" max="5127" width="14.85546875" style="1" customWidth="1"/>
    <col min="5128" max="5128" width="11" style="1" customWidth="1"/>
    <col min="5129" max="5129" width="13.7109375" style="1" customWidth="1"/>
    <col min="5130" max="5130" width="14.28515625" style="1" customWidth="1"/>
    <col min="5131" max="5131" width="12.85546875" style="1" customWidth="1"/>
    <col min="5132" max="5132" width="13.5703125" style="1" customWidth="1"/>
    <col min="5133" max="5133" width="15.140625" style="1" customWidth="1"/>
    <col min="5134" max="5134" width="12.42578125" style="1" customWidth="1"/>
    <col min="5135" max="5135" width="12.5703125" style="1" customWidth="1"/>
    <col min="5136" max="5136" width="9.28515625" style="1" bestFit="1" customWidth="1"/>
    <col min="5137" max="5137" width="9.7109375" style="1" customWidth="1"/>
    <col min="5138" max="5138" width="8.5703125" style="1" customWidth="1"/>
    <col min="5139" max="5139" width="8.42578125" style="1" customWidth="1"/>
    <col min="5140" max="5140" width="10" style="1" customWidth="1"/>
    <col min="5141" max="5141" width="10.140625" style="1" customWidth="1"/>
    <col min="5142" max="5143" width="9.28515625" style="1" bestFit="1" customWidth="1"/>
    <col min="5144" max="5144" width="15.5703125" style="1" customWidth="1"/>
    <col min="5145" max="5145" width="15.28515625" style="1" customWidth="1"/>
    <col min="5146" max="5146" width="13.42578125" style="1" customWidth="1"/>
    <col min="5147" max="5147" width="10.85546875" style="1" customWidth="1"/>
    <col min="5148" max="5375" width="9.140625" style="1"/>
    <col min="5376" max="5376" width="1.140625" style="1" customWidth="1"/>
    <col min="5377" max="5377" width="9.28515625" style="1" bestFit="1" customWidth="1"/>
    <col min="5378" max="5378" width="14.85546875" style="1" customWidth="1"/>
    <col min="5379" max="5379" width="16.85546875" style="1" customWidth="1"/>
    <col min="5380" max="5380" width="10" style="1" customWidth="1"/>
    <col min="5381" max="5382" width="9.28515625" style="1" bestFit="1" customWidth="1"/>
    <col min="5383" max="5383" width="14.85546875" style="1" customWidth="1"/>
    <col min="5384" max="5384" width="11" style="1" customWidth="1"/>
    <col min="5385" max="5385" width="13.7109375" style="1" customWidth="1"/>
    <col min="5386" max="5386" width="14.28515625" style="1" customWidth="1"/>
    <col min="5387" max="5387" width="12.85546875" style="1" customWidth="1"/>
    <col min="5388" max="5388" width="13.5703125" style="1" customWidth="1"/>
    <col min="5389" max="5389" width="15.140625" style="1" customWidth="1"/>
    <col min="5390" max="5390" width="12.42578125" style="1" customWidth="1"/>
    <col min="5391" max="5391" width="12.5703125" style="1" customWidth="1"/>
    <col min="5392" max="5392" width="9.28515625" style="1" bestFit="1" customWidth="1"/>
    <col min="5393" max="5393" width="9.7109375" style="1" customWidth="1"/>
    <col min="5394" max="5394" width="8.5703125" style="1" customWidth="1"/>
    <col min="5395" max="5395" width="8.42578125" style="1" customWidth="1"/>
    <col min="5396" max="5396" width="10" style="1" customWidth="1"/>
    <col min="5397" max="5397" width="10.140625" style="1" customWidth="1"/>
    <col min="5398" max="5399" width="9.28515625" style="1" bestFit="1" customWidth="1"/>
    <col min="5400" max="5400" width="15.5703125" style="1" customWidth="1"/>
    <col min="5401" max="5401" width="15.28515625" style="1" customWidth="1"/>
    <col min="5402" max="5402" width="13.42578125" style="1" customWidth="1"/>
    <col min="5403" max="5403" width="10.85546875" style="1" customWidth="1"/>
    <col min="5404" max="5631" width="9.140625" style="1"/>
    <col min="5632" max="5632" width="1.140625" style="1" customWidth="1"/>
    <col min="5633" max="5633" width="9.28515625" style="1" bestFit="1" customWidth="1"/>
    <col min="5634" max="5634" width="14.85546875" style="1" customWidth="1"/>
    <col min="5635" max="5635" width="16.85546875" style="1" customWidth="1"/>
    <col min="5636" max="5636" width="10" style="1" customWidth="1"/>
    <col min="5637" max="5638" width="9.28515625" style="1" bestFit="1" customWidth="1"/>
    <col min="5639" max="5639" width="14.85546875" style="1" customWidth="1"/>
    <col min="5640" max="5640" width="11" style="1" customWidth="1"/>
    <col min="5641" max="5641" width="13.7109375" style="1" customWidth="1"/>
    <col min="5642" max="5642" width="14.28515625" style="1" customWidth="1"/>
    <col min="5643" max="5643" width="12.85546875" style="1" customWidth="1"/>
    <col min="5644" max="5644" width="13.5703125" style="1" customWidth="1"/>
    <col min="5645" max="5645" width="15.140625" style="1" customWidth="1"/>
    <col min="5646" max="5646" width="12.42578125" style="1" customWidth="1"/>
    <col min="5647" max="5647" width="12.5703125" style="1" customWidth="1"/>
    <col min="5648" max="5648" width="9.28515625" style="1" bestFit="1" customWidth="1"/>
    <col min="5649" max="5649" width="9.7109375" style="1" customWidth="1"/>
    <col min="5650" max="5650" width="8.5703125" style="1" customWidth="1"/>
    <col min="5651" max="5651" width="8.42578125" style="1" customWidth="1"/>
    <col min="5652" max="5652" width="10" style="1" customWidth="1"/>
    <col min="5653" max="5653" width="10.140625" style="1" customWidth="1"/>
    <col min="5654" max="5655" width="9.28515625" style="1" bestFit="1" customWidth="1"/>
    <col min="5656" max="5656" width="15.5703125" style="1" customWidth="1"/>
    <col min="5657" max="5657" width="15.28515625" style="1" customWidth="1"/>
    <col min="5658" max="5658" width="13.42578125" style="1" customWidth="1"/>
    <col min="5659" max="5659" width="10.85546875" style="1" customWidth="1"/>
    <col min="5660" max="5887" width="9.140625" style="1"/>
    <col min="5888" max="5888" width="1.140625" style="1" customWidth="1"/>
    <col min="5889" max="5889" width="9.28515625" style="1" bestFit="1" customWidth="1"/>
    <col min="5890" max="5890" width="14.85546875" style="1" customWidth="1"/>
    <col min="5891" max="5891" width="16.85546875" style="1" customWidth="1"/>
    <col min="5892" max="5892" width="10" style="1" customWidth="1"/>
    <col min="5893" max="5894" width="9.28515625" style="1" bestFit="1" customWidth="1"/>
    <col min="5895" max="5895" width="14.85546875" style="1" customWidth="1"/>
    <col min="5896" max="5896" width="11" style="1" customWidth="1"/>
    <col min="5897" max="5897" width="13.7109375" style="1" customWidth="1"/>
    <col min="5898" max="5898" width="14.28515625" style="1" customWidth="1"/>
    <col min="5899" max="5899" width="12.85546875" style="1" customWidth="1"/>
    <col min="5900" max="5900" width="13.5703125" style="1" customWidth="1"/>
    <col min="5901" max="5901" width="15.140625" style="1" customWidth="1"/>
    <col min="5902" max="5902" width="12.42578125" style="1" customWidth="1"/>
    <col min="5903" max="5903" width="12.5703125" style="1" customWidth="1"/>
    <col min="5904" max="5904" width="9.28515625" style="1" bestFit="1" customWidth="1"/>
    <col min="5905" max="5905" width="9.7109375" style="1" customWidth="1"/>
    <col min="5906" max="5906" width="8.5703125" style="1" customWidth="1"/>
    <col min="5907" max="5907" width="8.42578125" style="1" customWidth="1"/>
    <col min="5908" max="5908" width="10" style="1" customWidth="1"/>
    <col min="5909" max="5909" width="10.140625" style="1" customWidth="1"/>
    <col min="5910" max="5911" width="9.28515625" style="1" bestFit="1" customWidth="1"/>
    <col min="5912" max="5912" width="15.5703125" style="1" customWidth="1"/>
    <col min="5913" max="5913" width="15.28515625" style="1" customWidth="1"/>
    <col min="5914" max="5914" width="13.42578125" style="1" customWidth="1"/>
    <col min="5915" max="5915" width="10.85546875" style="1" customWidth="1"/>
    <col min="5916" max="6143" width="9.140625" style="1"/>
    <col min="6144" max="6144" width="1.140625" style="1" customWidth="1"/>
    <col min="6145" max="6145" width="9.28515625" style="1" bestFit="1" customWidth="1"/>
    <col min="6146" max="6146" width="14.85546875" style="1" customWidth="1"/>
    <col min="6147" max="6147" width="16.85546875" style="1" customWidth="1"/>
    <col min="6148" max="6148" width="10" style="1" customWidth="1"/>
    <col min="6149" max="6150" width="9.28515625" style="1" bestFit="1" customWidth="1"/>
    <col min="6151" max="6151" width="14.85546875" style="1" customWidth="1"/>
    <col min="6152" max="6152" width="11" style="1" customWidth="1"/>
    <col min="6153" max="6153" width="13.7109375" style="1" customWidth="1"/>
    <col min="6154" max="6154" width="14.28515625" style="1" customWidth="1"/>
    <col min="6155" max="6155" width="12.85546875" style="1" customWidth="1"/>
    <col min="6156" max="6156" width="13.5703125" style="1" customWidth="1"/>
    <col min="6157" max="6157" width="15.140625" style="1" customWidth="1"/>
    <col min="6158" max="6158" width="12.42578125" style="1" customWidth="1"/>
    <col min="6159" max="6159" width="12.5703125" style="1" customWidth="1"/>
    <col min="6160" max="6160" width="9.28515625" style="1" bestFit="1" customWidth="1"/>
    <col min="6161" max="6161" width="9.7109375" style="1" customWidth="1"/>
    <col min="6162" max="6162" width="8.5703125" style="1" customWidth="1"/>
    <col min="6163" max="6163" width="8.42578125" style="1" customWidth="1"/>
    <col min="6164" max="6164" width="10" style="1" customWidth="1"/>
    <col min="6165" max="6165" width="10.140625" style="1" customWidth="1"/>
    <col min="6166" max="6167" width="9.28515625" style="1" bestFit="1" customWidth="1"/>
    <col min="6168" max="6168" width="15.5703125" style="1" customWidth="1"/>
    <col min="6169" max="6169" width="15.28515625" style="1" customWidth="1"/>
    <col min="6170" max="6170" width="13.42578125" style="1" customWidth="1"/>
    <col min="6171" max="6171" width="10.85546875" style="1" customWidth="1"/>
    <col min="6172" max="6399" width="9.140625" style="1"/>
    <col min="6400" max="6400" width="1.140625" style="1" customWidth="1"/>
    <col min="6401" max="6401" width="9.28515625" style="1" bestFit="1" customWidth="1"/>
    <col min="6402" max="6402" width="14.85546875" style="1" customWidth="1"/>
    <col min="6403" max="6403" width="16.85546875" style="1" customWidth="1"/>
    <col min="6404" max="6404" width="10" style="1" customWidth="1"/>
    <col min="6405" max="6406" width="9.28515625" style="1" bestFit="1" customWidth="1"/>
    <col min="6407" max="6407" width="14.85546875" style="1" customWidth="1"/>
    <col min="6408" max="6408" width="11" style="1" customWidth="1"/>
    <col min="6409" max="6409" width="13.7109375" style="1" customWidth="1"/>
    <col min="6410" max="6410" width="14.28515625" style="1" customWidth="1"/>
    <col min="6411" max="6411" width="12.85546875" style="1" customWidth="1"/>
    <col min="6412" max="6412" width="13.5703125" style="1" customWidth="1"/>
    <col min="6413" max="6413" width="15.140625" style="1" customWidth="1"/>
    <col min="6414" max="6414" width="12.42578125" style="1" customWidth="1"/>
    <col min="6415" max="6415" width="12.5703125" style="1" customWidth="1"/>
    <col min="6416" max="6416" width="9.28515625" style="1" bestFit="1" customWidth="1"/>
    <col min="6417" max="6417" width="9.7109375" style="1" customWidth="1"/>
    <col min="6418" max="6418" width="8.5703125" style="1" customWidth="1"/>
    <col min="6419" max="6419" width="8.42578125" style="1" customWidth="1"/>
    <col min="6420" max="6420" width="10" style="1" customWidth="1"/>
    <col min="6421" max="6421" width="10.140625" style="1" customWidth="1"/>
    <col min="6422" max="6423" width="9.28515625" style="1" bestFit="1" customWidth="1"/>
    <col min="6424" max="6424" width="15.5703125" style="1" customWidth="1"/>
    <col min="6425" max="6425" width="15.28515625" style="1" customWidth="1"/>
    <col min="6426" max="6426" width="13.42578125" style="1" customWidth="1"/>
    <col min="6427" max="6427" width="10.85546875" style="1" customWidth="1"/>
    <col min="6428" max="6655" width="9.140625" style="1"/>
    <col min="6656" max="6656" width="1.140625" style="1" customWidth="1"/>
    <col min="6657" max="6657" width="9.28515625" style="1" bestFit="1" customWidth="1"/>
    <col min="6658" max="6658" width="14.85546875" style="1" customWidth="1"/>
    <col min="6659" max="6659" width="16.85546875" style="1" customWidth="1"/>
    <col min="6660" max="6660" width="10" style="1" customWidth="1"/>
    <col min="6661" max="6662" width="9.28515625" style="1" bestFit="1" customWidth="1"/>
    <col min="6663" max="6663" width="14.85546875" style="1" customWidth="1"/>
    <col min="6664" max="6664" width="11" style="1" customWidth="1"/>
    <col min="6665" max="6665" width="13.7109375" style="1" customWidth="1"/>
    <col min="6666" max="6666" width="14.28515625" style="1" customWidth="1"/>
    <col min="6667" max="6667" width="12.85546875" style="1" customWidth="1"/>
    <col min="6668" max="6668" width="13.5703125" style="1" customWidth="1"/>
    <col min="6669" max="6669" width="15.140625" style="1" customWidth="1"/>
    <col min="6670" max="6670" width="12.42578125" style="1" customWidth="1"/>
    <col min="6671" max="6671" width="12.5703125" style="1" customWidth="1"/>
    <col min="6672" max="6672" width="9.28515625" style="1" bestFit="1" customWidth="1"/>
    <col min="6673" max="6673" width="9.7109375" style="1" customWidth="1"/>
    <col min="6674" max="6674" width="8.5703125" style="1" customWidth="1"/>
    <col min="6675" max="6675" width="8.42578125" style="1" customWidth="1"/>
    <col min="6676" max="6676" width="10" style="1" customWidth="1"/>
    <col min="6677" max="6677" width="10.140625" style="1" customWidth="1"/>
    <col min="6678" max="6679" width="9.28515625" style="1" bestFit="1" customWidth="1"/>
    <col min="6680" max="6680" width="15.5703125" style="1" customWidth="1"/>
    <col min="6681" max="6681" width="15.28515625" style="1" customWidth="1"/>
    <col min="6682" max="6682" width="13.42578125" style="1" customWidth="1"/>
    <col min="6683" max="6683" width="10.85546875" style="1" customWidth="1"/>
    <col min="6684" max="6911" width="9.140625" style="1"/>
    <col min="6912" max="6912" width="1.140625" style="1" customWidth="1"/>
    <col min="6913" max="6913" width="9.28515625" style="1" bestFit="1" customWidth="1"/>
    <col min="6914" max="6914" width="14.85546875" style="1" customWidth="1"/>
    <col min="6915" max="6915" width="16.85546875" style="1" customWidth="1"/>
    <col min="6916" max="6916" width="10" style="1" customWidth="1"/>
    <col min="6917" max="6918" width="9.28515625" style="1" bestFit="1" customWidth="1"/>
    <col min="6919" max="6919" width="14.85546875" style="1" customWidth="1"/>
    <col min="6920" max="6920" width="11" style="1" customWidth="1"/>
    <col min="6921" max="6921" width="13.7109375" style="1" customWidth="1"/>
    <col min="6922" max="6922" width="14.28515625" style="1" customWidth="1"/>
    <col min="6923" max="6923" width="12.85546875" style="1" customWidth="1"/>
    <col min="6924" max="6924" width="13.5703125" style="1" customWidth="1"/>
    <col min="6925" max="6925" width="15.140625" style="1" customWidth="1"/>
    <col min="6926" max="6926" width="12.42578125" style="1" customWidth="1"/>
    <col min="6927" max="6927" width="12.5703125" style="1" customWidth="1"/>
    <col min="6928" max="6928" width="9.28515625" style="1" bestFit="1" customWidth="1"/>
    <col min="6929" max="6929" width="9.7109375" style="1" customWidth="1"/>
    <col min="6930" max="6930" width="8.5703125" style="1" customWidth="1"/>
    <col min="6931" max="6931" width="8.42578125" style="1" customWidth="1"/>
    <col min="6932" max="6932" width="10" style="1" customWidth="1"/>
    <col min="6933" max="6933" width="10.140625" style="1" customWidth="1"/>
    <col min="6934" max="6935" width="9.28515625" style="1" bestFit="1" customWidth="1"/>
    <col min="6936" max="6936" width="15.5703125" style="1" customWidth="1"/>
    <col min="6937" max="6937" width="15.28515625" style="1" customWidth="1"/>
    <col min="6938" max="6938" width="13.42578125" style="1" customWidth="1"/>
    <col min="6939" max="6939" width="10.85546875" style="1" customWidth="1"/>
    <col min="6940" max="7167" width="9.140625" style="1"/>
    <col min="7168" max="7168" width="1.140625" style="1" customWidth="1"/>
    <col min="7169" max="7169" width="9.28515625" style="1" bestFit="1" customWidth="1"/>
    <col min="7170" max="7170" width="14.85546875" style="1" customWidth="1"/>
    <col min="7171" max="7171" width="16.85546875" style="1" customWidth="1"/>
    <col min="7172" max="7172" width="10" style="1" customWidth="1"/>
    <col min="7173" max="7174" width="9.28515625" style="1" bestFit="1" customWidth="1"/>
    <col min="7175" max="7175" width="14.85546875" style="1" customWidth="1"/>
    <col min="7176" max="7176" width="11" style="1" customWidth="1"/>
    <col min="7177" max="7177" width="13.7109375" style="1" customWidth="1"/>
    <col min="7178" max="7178" width="14.28515625" style="1" customWidth="1"/>
    <col min="7179" max="7179" width="12.85546875" style="1" customWidth="1"/>
    <col min="7180" max="7180" width="13.5703125" style="1" customWidth="1"/>
    <col min="7181" max="7181" width="15.140625" style="1" customWidth="1"/>
    <col min="7182" max="7182" width="12.42578125" style="1" customWidth="1"/>
    <col min="7183" max="7183" width="12.5703125" style="1" customWidth="1"/>
    <col min="7184" max="7184" width="9.28515625" style="1" bestFit="1" customWidth="1"/>
    <col min="7185" max="7185" width="9.7109375" style="1" customWidth="1"/>
    <col min="7186" max="7186" width="8.5703125" style="1" customWidth="1"/>
    <col min="7187" max="7187" width="8.42578125" style="1" customWidth="1"/>
    <col min="7188" max="7188" width="10" style="1" customWidth="1"/>
    <col min="7189" max="7189" width="10.140625" style="1" customWidth="1"/>
    <col min="7190" max="7191" width="9.28515625" style="1" bestFit="1" customWidth="1"/>
    <col min="7192" max="7192" width="15.5703125" style="1" customWidth="1"/>
    <col min="7193" max="7193" width="15.28515625" style="1" customWidth="1"/>
    <col min="7194" max="7194" width="13.42578125" style="1" customWidth="1"/>
    <col min="7195" max="7195" width="10.85546875" style="1" customWidth="1"/>
    <col min="7196" max="7423" width="9.140625" style="1"/>
    <col min="7424" max="7424" width="1.140625" style="1" customWidth="1"/>
    <col min="7425" max="7425" width="9.28515625" style="1" bestFit="1" customWidth="1"/>
    <col min="7426" max="7426" width="14.85546875" style="1" customWidth="1"/>
    <col min="7427" max="7427" width="16.85546875" style="1" customWidth="1"/>
    <col min="7428" max="7428" width="10" style="1" customWidth="1"/>
    <col min="7429" max="7430" width="9.28515625" style="1" bestFit="1" customWidth="1"/>
    <col min="7431" max="7431" width="14.85546875" style="1" customWidth="1"/>
    <col min="7432" max="7432" width="11" style="1" customWidth="1"/>
    <col min="7433" max="7433" width="13.7109375" style="1" customWidth="1"/>
    <col min="7434" max="7434" width="14.28515625" style="1" customWidth="1"/>
    <col min="7435" max="7435" width="12.85546875" style="1" customWidth="1"/>
    <col min="7436" max="7436" width="13.5703125" style="1" customWidth="1"/>
    <col min="7437" max="7437" width="15.140625" style="1" customWidth="1"/>
    <col min="7438" max="7438" width="12.42578125" style="1" customWidth="1"/>
    <col min="7439" max="7439" width="12.5703125" style="1" customWidth="1"/>
    <col min="7440" max="7440" width="9.28515625" style="1" bestFit="1" customWidth="1"/>
    <col min="7441" max="7441" width="9.7109375" style="1" customWidth="1"/>
    <col min="7442" max="7442" width="8.5703125" style="1" customWidth="1"/>
    <col min="7443" max="7443" width="8.42578125" style="1" customWidth="1"/>
    <col min="7444" max="7444" width="10" style="1" customWidth="1"/>
    <col min="7445" max="7445" width="10.140625" style="1" customWidth="1"/>
    <col min="7446" max="7447" width="9.28515625" style="1" bestFit="1" customWidth="1"/>
    <col min="7448" max="7448" width="15.5703125" style="1" customWidth="1"/>
    <col min="7449" max="7449" width="15.28515625" style="1" customWidth="1"/>
    <col min="7450" max="7450" width="13.42578125" style="1" customWidth="1"/>
    <col min="7451" max="7451" width="10.85546875" style="1" customWidth="1"/>
    <col min="7452" max="7679" width="9.140625" style="1"/>
    <col min="7680" max="7680" width="1.140625" style="1" customWidth="1"/>
    <col min="7681" max="7681" width="9.28515625" style="1" bestFit="1" customWidth="1"/>
    <col min="7682" max="7682" width="14.85546875" style="1" customWidth="1"/>
    <col min="7683" max="7683" width="16.85546875" style="1" customWidth="1"/>
    <col min="7684" max="7684" width="10" style="1" customWidth="1"/>
    <col min="7685" max="7686" width="9.28515625" style="1" bestFit="1" customWidth="1"/>
    <col min="7687" max="7687" width="14.85546875" style="1" customWidth="1"/>
    <col min="7688" max="7688" width="11" style="1" customWidth="1"/>
    <col min="7689" max="7689" width="13.7109375" style="1" customWidth="1"/>
    <col min="7690" max="7690" width="14.28515625" style="1" customWidth="1"/>
    <col min="7691" max="7691" width="12.85546875" style="1" customWidth="1"/>
    <col min="7692" max="7692" width="13.5703125" style="1" customWidth="1"/>
    <col min="7693" max="7693" width="15.140625" style="1" customWidth="1"/>
    <col min="7694" max="7694" width="12.42578125" style="1" customWidth="1"/>
    <col min="7695" max="7695" width="12.5703125" style="1" customWidth="1"/>
    <col min="7696" max="7696" width="9.28515625" style="1" bestFit="1" customWidth="1"/>
    <col min="7697" max="7697" width="9.7109375" style="1" customWidth="1"/>
    <col min="7698" max="7698" width="8.5703125" style="1" customWidth="1"/>
    <col min="7699" max="7699" width="8.42578125" style="1" customWidth="1"/>
    <col min="7700" max="7700" width="10" style="1" customWidth="1"/>
    <col min="7701" max="7701" width="10.140625" style="1" customWidth="1"/>
    <col min="7702" max="7703" width="9.28515625" style="1" bestFit="1" customWidth="1"/>
    <col min="7704" max="7704" width="15.5703125" style="1" customWidth="1"/>
    <col min="7705" max="7705" width="15.28515625" style="1" customWidth="1"/>
    <col min="7706" max="7706" width="13.42578125" style="1" customWidth="1"/>
    <col min="7707" max="7707" width="10.85546875" style="1" customWidth="1"/>
    <col min="7708" max="7935" width="9.140625" style="1"/>
    <col min="7936" max="7936" width="1.140625" style="1" customWidth="1"/>
    <col min="7937" max="7937" width="9.28515625" style="1" bestFit="1" customWidth="1"/>
    <col min="7938" max="7938" width="14.85546875" style="1" customWidth="1"/>
    <col min="7939" max="7939" width="16.85546875" style="1" customWidth="1"/>
    <col min="7940" max="7940" width="10" style="1" customWidth="1"/>
    <col min="7941" max="7942" width="9.28515625" style="1" bestFit="1" customWidth="1"/>
    <col min="7943" max="7943" width="14.85546875" style="1" customWidth="1"/>
    <col min="7944" max="7944" width="11" style="1" customWidth="1"/>
    <col min="7945" max="7945" width="13.7109375" style="1" customWidth="1"/>
    <col min="7946" max="7946" width="14.28515625" style="1" customWidth="1"/>
    <col min="7947" max="7947" width="12.85546875" style="1" customWidth="1"/>
    <col min="7948" max="7948" width="13.5703125" style="1" customWidth="1"/>
    <col min="7949" max="7949" width="15.140625" style="1" customWidth="1"/>
    <col min="7950" max="7950" width="12.42578125" style="1" customWidth="1"/>
    <col min="7951" max="7951" width="12.5703125" style="1" customWidth="1"/>
    <col min="7952" max="7952" width="9.28515625" style="1" bestFit="1" customWidth="1"/>
    <col min="7953" max="7953" width="9.7109375" style="1" customWidth="1"/>
    <col min="7954" max="7954" width="8.5703125" style="1" customWidth="1"/>
    <col min="7955" max="7955" width="8.42578125" style="1" customWidth="1"/>
    <col min="7956" max="7956" width="10" style="1" customWidth="1"/>
    <col min="7957" max="7957" width="10.140625" style="1" customWidth="1"/>
    <col min="7958" max="7959" width="9.28515625" style="1" bestFit="1" customWidth="1"/>
    <col min="7960" max="7960" width="15.5703125" style="1" customWidth="1"/>
    <col min="7961" max="7961" width="15.28515625" style="1" customWidth="1"/>
    <col min="7962" max="7962" width="13.42578125" style="1" customWidth="1"/>
    <col min="7963" max="7963" width="10.85546875" style="1" customWidth="1"/>
    <col min="7964" max="8191" width="9.140625" style="1"/>
    <col min="8192" max="8192" width="1.140625" style="1" customWidth="1"/>
    <col min="8193" max="8193" width="9.28515625" style="1" bestFit="1" customWidth="1"/>
    <col min="8194" max="8194" width="14.85546875" style="1" customWidth="1"/>
    <col min="8195" max="8195" width="16.85546875" style="1" customWidth="1"/>
    <col min="8196" max="8196" width="10" style="1" customWidth="1"/>
    <col min="8197" max="8198" width="9.28515625" style="1" bestFit="1" customWidth="1"/>
    <col min="8199" max="8199" width="14.85546875" style="1" customWidth="1"/>
    <col min="8200" max="8200" width="11" style="1" customWidth="1"/>
    <col min="8201" max="8201" width="13.7109375" style="1" customWidth="1"/>
    <col min="8202" max="8202" width="14.28515625" style="1" customWidth="1"/>
    <col min="8203" max="8203" width="12.85546875" style="1" customWidth="1"/>
    <col min="8204" max="8204" width="13.5703125" style="1" customWidth="1"/>
    <col min="8205" max="8205" width="15.140625" style="1" customWidth="1"/>
    <col min="8206" max="8206" width="12.42578125" style="1" customWidth="1"/>
    <col min="8207" max="8207" width="12.5703125" style="1" customWidth="1"/>
    <col min="8208" max="8208" width="9.28515625" style="1" bestFit="1" customWidth="1"/>
    <col min="8209" max="8209" width="9.7109375" style="1" customWidth="1"/>
    <col min="8210" max="8210" width="8.5703125" style="1" customWidth="1"/>
    <col min="8211" max="8211" width="8.42578125" style="1" customWidth="1"/>
    <col min="8212" max="8212" width="10" style="1" customWidth="1"/>
    <col min="8213" max="8213" width="10.140625" style="1" customWidth="1"/>
    <col min="8214" max="8215" width="9.28515625" style="1" bestFit="1" customWidth="1"/>
    <col min="8216" max="8216" width="15.5703125" style="1" customWidth="1"/>
    <col min="8217" max="8217" width="15.28515625" style="1" customWidth="1"/>
    <col min="8218" max="8218" width="13.42578125" style="1" customWidth="1"/>
    <col min="8219" max="8219" width="10.85546875" style="1" customWidth="1"/>
    <col min="8220" max="8447" width="9.140625" style="1"/>
    <col min="8448" max="8448" width="1.140625" style="1" customWidth="1"/>
    <col min="8449" max="8449" width="9.28515625" style="1" bestFit="1" customWidth="1"/>
    <col min="8450" max="8450" width="14.85546875" style="1" customWidth="1"/>
    <col min="8451" max="8451" width="16.85546875" style="1" customWidth="1"/>
    <col min="8452" max="8452" width="10" style="1" customWidth="1"/>
    <col min="8453" max="8454" width="9.28515625" style="1" bestFit="1" customWidth="1"/>
    <col min="8455" max="8455" width="14.85546875" style="1" customWidth="1"/>
    <col min="8456" max="8456" width="11" style="1" customWidth="1"/>
    <col min="8457" max="8457" width="13.7109375" style="1" customWidth="1"/>
    <col min="8458" max="8458" width="14.28515625" style="1" customWidth="1"/>
    <col min="8459" max="8459" width="12.85546875" style="1" customWidth="1"/>
    <col min="8460" max="8460" width="13.5703125" style="1" customWidth="1"/>
    <col min="8461" max="8461" width="15.140625" style="1" customWidth="1"/>
    <col min="8462" max="8462" width="12.42578125" style="1" customWidth="1"/>
    <col min="8463" max="8463" width="12.5703125" style="1" customWidth="1"/>
    <col min="8464" max="8464" width="9.28515625" style="1" bestFit="1" customWidth="1"/>
    <col min="8465" max="8465" width="9.7109375" style="1" customWidth="1"/>
    <col min="8466" max="8466" width="8.5703125" style="1" customWidth="1"/>
    <col min="8467" max="8467" width="8.42578125" style="1" customWidth="1"/>
    <col min="8468" max="8468" width="10" style="1" customWidth="1"/>
    <col min="8469" max="8469" width="10.140625" style="1" customWidth="1"/>
    <col min="8470" max="8471" width="9.28515625" style="1" bestFit="1" customWidth="1"/>
    <col min="8472" max="8472" width="15.5703125" style="1" customWidth="1"/>
    <col min="8473" max="8473" width="15.28515625" style="1" customWidth="1"/>
    <col min="8474" max="8474" width="13.42578125" style="1" customWidth="1"/>
    <col min="8475" max="8475" width="10.85546875" style="1" customWidth="1"/>
    <col min="8476" max="8703" width="9.140625" style="1"/>
    <col min="8704" max="8704" width="1.140625" style="1" customWidth="1"/>
    <col min="8705" max="8705" width="9.28515625" style="1" bestFit="1" customWidth="1"/>
    <col min="8706" max="8706" width="14.85546875" style="1" customWidth="1"/>
    <col min="8707" max="8707" width="16.85546875" style="1" customWidth="1"/>
    <col min="8708" max="8708" width="10" style="1" customWidth="1"/>
    <col min="8709" max="8710" width="9.28515625" style="1" bestFit="1" customWidth="1"/>
    <col min="8711" max="8711" width="14.85546875" style="1" customWidth="1"/>
    <col min="8712" max="8712" width="11" style="1" customWidth="1"/>
    <col min="8713" max="8713" width="13.7109375" style="1" customWidth="1"/>
    <col min="8714" max="8714" width="14.28515625" style="1" customWidth="1"/>
    <col min="8715" max="8715" width="12.85546875" style="1" customWidth="1"/>
    <col min="8716" max="8716" width="13.5703125" style="1" customWidth="1"/>
    <col min="8717" max="8717" width="15.140625" style="1" customWidth="1"/>
    <col min="8718" max="8718" width="12.42578125" style="1" customWidth="1"/>
    <col min="8719" max="8719" width="12.5703125" style="1" customWidth="1"/>
    <col min="8720" max="8720" width="9.28515625" style="1" bestFit="1" customWidth="1"/>
    <col min="8721" max="8721" width="9.7109375" style="1" customWidth="1"/>
    <col min="8722" max="8722" width="8.5703125" style="1" customWidth="1"/>
    <col min="8723" max="8723" width="8.42578125" style="1" customWidth="1"/>
    <col min="8724" max="8724" width="10" style="1" customWidth="1"/>
    <col min="8725" max="8725" width="10.140625" style="1" customWidth="1"/>
    <col min="8726" max="8727" width="9.28515625" style="1" bestFit="1" customWidth="1"/>
    <col min="8728" max="8728" width="15.5703125" style="1" customWidth="1"/>
    <col min="8729" max="8729" width="15.28515625" style="1" customWidth="1"/>
    <col min="8730" max="8730" width="13.42578125" style="1" customWidth="1"/>
    <col min="8731" max="8731" width="10.85546875" style="1" customWidth="1"/>
    <col min="8732" max="8959" width="9.140625" style="1"/>
    <col min="8960" max="8960" width="1.140625" style="1" customWidth="1"/>
    <col min="8961" max="8961" width="9.28515625" style="1" bestFit="1" customWidth="1"/>
    <col min="8962" max="8962" width="14.85546875" style="1" customWidth="1"/>
    <col min="8963" max="8963" width="16.85546875" style="1" customWidth="1"/>
    <col min="8964" max="8964" width="10" style="1" customWidth="1"/>
    <col min="8965" max="8966" width="9.28515625" style="1" bestFit="1" customWidth="1"/>
    <col min="8967" max="8967" width="14.85546875" style="1" customWidth="1"/>
    <col min="8968" max="8968" width="11" style="1" customWidth="1"/>
    <col min="8969" max="8969" width="13.7109375" style="1" customWidth="1"/>
    <col min="8970" max="8970" width="14.28515625" style="1" customWidth="1"/>
    <col min="8971" max="8971" width="12.85546875" style="1" customWidth="1"/>
    <col min="8972" max="8972" width="13.5703125" style="1" customWidth="1"/>
    <col min="8973" max="8973" width="15.140625" style="1" customWidth="1"/>
    <col min="8974" max="8974" width="12.42578125" style="1" customWidth="1"/>
    <col min="8975" max="8975" width="12.5703125" style="1" customWidth="1"/>
    <col min="8976" max="8976" width="9.28515625" style="1" bestFit="1" customWidth="1"/>
    <col min="8977" max="8977" width="9.7109375" style="1" customWidth="1"/>
    <col min="8978" max="8978" width="8.5703125" style="1" customWidth="1"/>
    <col min="8979" max="8979" width="8.42578125" style="1" customWidth="1"/>
    <col min="8980" max="8980" width="10" style="1" customWidth="1"/>
    <col min="8981" max="8981" width="10.140625" style="1" customWidth="1"/>
    <col min="8982" max="8983" width="9.28515625" style="1" bestFit="1" customWidth="1"/>
    <col min="8984" max="8984" width="15.5703125" style="1" customWidth="1"/>
    <col min="8985" max="8985" width="15.28515625" style="1" customWidth="1"/>
    <col min="8986" max="8986" width="13.42578125" style="1" customWidth="1"/>
    <col min="8987" max="8987" width="10.85546875" style="1" customWidth="1"/>
    <col min="8988" max="9215" width="9.140625" style="1"/>
    <col min="9216" max="9216" width="1.140625" style="1" customWidth="1"/>
    <col min="9217" max="9217" width="9.28515625" style="1" bestFit="1" customWidth="1"/>
    <col min="9218" max="9218" width="14.85546875" style="1" customWidth="1"/>
    <col min="9219" max="9219" width="16.85546875" style="1" customWidth="1"/>
    <col min="9220" max="9220" width="10" style="1" customWidth="1"/>
    <col min="9221" max="9222" width="9.28515625" style="1" bestFit="1" customWidth="1"/>
    <col min="9223" max="9223" width="14.85546875" style="1" customWidth="1"/>
    <col min="9224" max="9224" width="11" style="1" customWidth="1"/>
    <col min="9225" max="9225" width="13.7109375" style="1" customWidth="1"/>
    <col min="9226" max="9226" width="14.28515625" style="1" customWidth="1"/>
    <col min="9227" max="9227" width="12.85546875" style="1" customWidth="1"/>
    <col min="9228" max="9228" width="13.5703125" style="1" customWidth="1"/>
    <col min="9229" max="9229" width="15.140625" style="1" customWidth="1"/>
    <col min="9230" max="9230" width="12.42578125" style="1" customWidth="1"/>
    <col min="9231" max="9231" width="12.5703125" style="1" customWidth="1"/>
    <col min="9232" max="9232" width="9.28515625" style="1" bestFit="1" customWidth="1"/>
    <col min="9233" max="9233" width="9.7109375" style="1" customWidth="1"/>
    <col min="9234" max="9234" width="8.5703125" style="1" customWidth="1"/>
    <col min="9235" max="9235" width="8.42578125" style="1" customWidth="1"/>
    <col min="9236" max="9236" width="10" style="1" customWidth="1"/>
    <col min="9237" max="9237" width="10.140625" style="1" customWidth="1"/>
    <col min="9238" max="9239" width="9.28515625" style="1" bestFit="1" customWidth="1"/>
    <col min="9240" max="9240" width="15.5703125" style="1" customWidth="1"/>
    <col min="9241" max="9241" width="15.28515625" style="1" customWidth="1"/>
    <col min="9242" max="9242" width="13.42578125" style="1" customWidth="1"/>
    <col min="9243" max="9243" width="10.85546875" style="1" customWidth="1"/>
    <col min="9244" max="9471" width="9.140625" style="1"/>
    <col min="9472" max="9472" width="1.140625" style="1" customWidth="1"/>
    <col min="9473" max="9473" width="9.28515625" style="1" bestFit="1" customWidth="1"/>
    <col min="9474" max="9474" width="14.85546875" style="1" customWidth="1"/>
    <col min="9475" max="9475" width="16.85546875" style="1" customWidth="1"/>
    <col min="9476" max="9476" width="10" style="1" customWidth="1"/>
    <col min="9477" max="9478" width="9.28515625" style="1" bestFit="1" customWidth="1"/>
    <col min="9479" max="9479" width="14.85546875" style="1" customWidth="1"/>
    <col min="9480" max="9480" width="11" style="1" customWidth="1"/>
    <col min="9481" max="9481" width="13.7109375" style="1" customWidth="1"/>
    <col min="9482" max="9482" width="14.28515625" style="1" customWidth="1"/>
    <col min="9483" max="9483" width="12.85546875" style="1" customWidth="1"/>
    <col min="9484" max="9484" width="13.5703125" style="1" customWidth="1"/>
    <col min="9485" max="9485" width="15.140625" style="1" customWidth="1"/>
    <col min="9486" max="9486" width="12.42578125" style="1" customWidth="1"/>
    <col min="9487" max="9487" width="12.5703125" style="1" customWidth="1"/>
    <col min="9488" max="9488" width="9.28515625" style="1" bestFit="1" customWidth="1"/>
    <col min="9489" max="9489" width="9.7109375" style="1" customWidth="1"/>
    <col min="9490" max="9490" width="8.5703125" style="1" customWidth="1"/>
    <col min="9491" max="9491" width="8.42578125" style="1" customWidth="1"/>
    <col min="9492" max="9492" width="10" style="1" customWidth="1"/>
    <col min="9493" max="9493" width="10.140625" style="1" customWidth="1"/>
    <col min="9494" max="9495" width="9.28515625" style="1" bestFit="1" customWidth="1"/>
    <col min="9496" max="9496" width="15.5703125" style="1" customWidth="1"/>
    <col min="9497" max="9497" width="15.28515625" style="1" customWidth="1"/>
    <col min="9498" max="9498" width="13.42578125" style="1" customWidth="1"/>
    <col min="9499" max="9499" width="10.85546875" style="1" customWidth="1"/>
    <col min="9500" max="9727" width="9.140625" style="1"/>
    <col min="9728" max="9728" width="1.140625" style="1" customWidth="1"/>
    <col min="9729" max="9729" width="9.28515625" style="1" bestFit="1" customWidth="1"/>
    <col min="9730" max="9730" width="14.85546875" style="1" customWidth="1"/>
    <col min="9731" max="9731" width="16.85546875" style="1" customWidth="1"/>
    <col min="9732" max="9732" width="10" style="1" customWidth="1"/>
    <col min="9733" max="9734" width="9.28515625" style="1" bestFit="1" customWidth="1"/>
    <col min="9735" max="9735" width="14.85546875" style="1" customWidth="1"/>
    <col min="9736" max="9736" width="11" style="1" customWidth="1"/>
    <col min="9737" max="9737" width="13.7109375" style="1" customWidth="1"/>
    <col min="9738" max="9738" width="14.28515625" style="1" customWidth="1"/>
    <col min="9739" max="9739" width="12.85546875" style="1" customWidth="1"/>
    <col min="9740" max="9740" width="13.5703125" style="1" customWidth="1"/>
    <col min="9741" max="9741" width="15.140625" style="1" customWidth="1"/>
    <col min="9742" max="9742" width="12.42578125" style="1" customWidth="1"/>
    <col min="9743" max="9743" width="12.5703125" style="1" customWidth="1"/>
    <col min="9744" max="9744" width="9.28515625" style="1" bestFit="1" customWidth="1"/>
    <col min="9745" max="9745" width="9.7109375" style="1" customWidth="1"/>
    <col min="9746" max="9746" width="8.5703125" style="1" customWidth="1"/>
    <col min="9747" max="9747" width="8.42578125" style="1" customWidth="1"/>
    <col min="9748" max="9748" width="10" style="1" customWidth="1"/>
    <col min="9749" max="9749" width="10.140625" style="1" customWidth="1"/>
    <col min="9750" max="9751" width="9.28515625" style="1" bestFit="1" customWidth="1"/>
    <col min="9752" max="9752" width="15.5703125" style="1" customWidth="1"/>
    <col min="9753" max="9753" width="15.28515625" style="1" customWidth="1"/>
    <col min="9754" max="9754" width="13.42578125" style="1" customWidth="1"/>
    <col min="9755" max="9755" width="10.85546875" style="1" customWidth="1"/>
    <col min="9756" max="9983" width="9.140625" style="1"/>
    <col min="9984" max="9984" width="1.140625" style="1" customWidth="1"/>
    <col min="9985" max="9985" width="9.28515625" style="1" bestFit="1" customWidth="1"/>
    <col min="9986" max="9986" width="14.85546875" style="1" customWidth="1"/>
    <col min="9987" max="9987" width="16.85546875" style="1" customWidth="1"/>
    <col min="9988" max="9988" width="10" style="1" customWidth="1"/>
    <col min="9989" max="9990" width="9.28515625" style="1" bestFit="1" customWidth="1"/>
    <col min="9991" max="9991" width="14.85546875" style="1" customWidth="1"/>
    <col min="9992" max="9992" width="11" style="1" customWidth="1"/>
    <col min="9993" max="9993" width="13.7109375" style="1" customWidth="1"/>
    <col min="9994" max="9994" width="14.28515625" style="1" customWidth="1"/>
    <col min="9995" max="9995" width="12.85546875" style="1" customWidth="1"/>
    <col min="9996" max="9996" width="13.5703125" style="1" customWidth="1"/>
    <col min="9997" max="9997" width="15.140625" style="1" customWidth="1"/>
    <col min="9998" max="9998" width="12.42578125" style="1" customWidth="1"/>
    <col min="9999" max="9999" width="12.5703125" style="1" customWidth="1"/>
    <col min="10000" max="10000" width="9.28515625" style="1" bestFit="1" customWidth="1"/>
    <col min="10001" max="10001" width="9.7109375" style="1" customWidth="1"/>
    <col min="10002" max="10002" width="8.5703125" style="1" customWidth="1"/>
    <col min="10003" max="10003" width="8.42578125" style="1" customWidth="1"/>
    <col min="10004" max="10004" width="10" style="1" customWidth="1"/>
    <col min="10005" max="10005" width="10.140625" style="1" customWidth="1"/>
    <col min="10006" max="10007" width="9.28515625" style="1" bestFit="1" customWidth="1"/>
    <col min="10008" max="10008" width="15.5703125" style="1" customWidth="1"/>
    <col min="10009" max="10009" width="15.28515625" style="1" customWidth="1"/>
    <col min="10010" max="10010" width="13.42578125" style="1" customWidth="1"/>
    <col min="10011" max="10011" width="10.85546875" style="1" customWidth="1"/>
    <col min="10012" max="10239" width="9.140625" style="1"/>
    <col min="10240" max="10240" width="1.140625" style="1" customWidth="1"/>
    <col min="10241" max="10241" width="9.28515625" style="1" bestFit="1" customWidth="1"/>
    <col min="10242" max="10242" width="14.85546875" style="1" customWidth="1"/>
    <col min="10243" max="10243" width="16.85546875" style="1" customWidth="1"/>
    <col min="10244" max="10244" width="10" style="1" customWidth="1"/>
    <col min="10245" max="10246" width="9.28515625" style="1" bestFit="1" customWidth="1"/>
    <col min="10247" max="10247" width="14.85546875" style="1" customWidth="1"/>
    <col min="10248" max="10248" width="11" style="1" customWidth="1"/>
    <col min="10249" max="10249" width="13.7109375" style="1" customWidth="1"/>
    <col min="10250" max="10250" width="14.28515625" style="1" customWidth="1"/>
    <col min="10251" max="10251" width="12.85546875" style="1" customWidth="1"/>
    <col min="10252" max="10252" width="13.5703125" style="1" customWidth="1"/>
    <col min="10253" max="10253" width="15.140625" style="1" customWidth="1"/>
    <col min="10254" max="10254" width="12.42578125" style="1" customWidth="1"/>
    <col min="10255" max="10255" width="12.5703125" style="1" customWidth="1"/>
    <col min="10256" max="10256" width="9.28515625" style="1" bestFit="1" customWidth="1"/>
    <col min="10257" max="10257" width="9.7109375" style="1" customWidth="1"/>
    <col min="10258" max="10258" width="8.5703125" style="1" customWidth="1"/>
    <col min="10259" max="10259" width="8.42578125" style="1" customWidth="1"/>
    <col min="10260" max="10260" width="10" style="1" customWidth="1"/>
    <col min="10261" max="10261" width="10.140625" style="1" customWidth="1"/>
    <col min="10262" max="10263" width="9.28515625" style="1" bestFit="1" customWidth="1"/>
    <col min="10264" max="10264" width="15.5703125" style="1" customWidth="1"/>
    <col min="10265" max="10265" width="15.28515625" style="1" customWidth="1"/>
    <col min="10266" max="10266" width="13.42578125" style="1" customWidth="1"/>
    <col min="10267" max="10267" width="10.85546875" style="1" customWidth="1"/>
    <col min="10268" max="10495" width="9.140625" style="1"/>
    <col min="10496" max="10496" width="1.140625" style="1" customWidth="1"/>
    <col min="10497" max="10497" width="9.28515625" style="1" bestFit="1" customWidth="1"/>
    <col min="10498" max="10498" width="14.85546875" style="1" customWidth="1"/>
    <col min="10499" max="10499" width="16.85546875" style="1" customWidth="1"/>
    <col min="10500" max="10500" width="10" style="1" customWidth="1"/>
    <col min="10501" max="10502" width="9.28515625" style="1" bestFit="1" customWidth="1"/>
    <col min="10503" max="10503" width="14.85546875" style="1" customWidth="1"/>
    <col min="10504" max="10504" width="11" style="1" customWidth="1"/>
    <col min="10505" max="10505" width="13.7109375" style="1" customWidth="1"/>
    <col min="10506" max="10506" width="14.28515625" style="1" customWidth="1"/>
    <col min="10507" max="10507" width="12.85546875" style="1" customWidth="1"/>
    <col min="10508" max="10508" width="13.5703125" style="1" customWidth="1"/>
    <col min="10509" max="10509" width="15.140625" style="1" customWidth="1"/>
    <col min="10510" max="10510" width="12.42578125" style="1" customWidth="1"/>
    <col min="10511" max="10511" width="12.5703125" style="1" customWidth="1"/>
    <col min="10512" max="10512" width="9.28515625" style="1" bestFit="1" customWidth="1"/>
    <col min="10513" max="10513" width="9.7109375" style="1" customWidth="1"/>
    <col min="10514" max="10514" width="8.5703125" style="1" customWidth="1"/>
    <col min="10515" max="10515" width="8.42578125" style="1" customWidth="1"/>
    <col min="10516" max="10516" width="10" style="1" customWidth="1"/>
    <col min="10517" max="10517" width="10.140625" style="1" customWidth="1"/>
    <col min="10518" max="10519" width="9.28515625" style="1" bestFit="1" customWidth="1"/>
    <col min="10520" max="10520" width="15.5703125" style="1" customWidth="1"/>
    <col min="10521" max="10521" width="15.28515625" style="1" customWidth="1"/>
    <col min="10522" max="10522" width="13.42578125" style="1" customWidth="1"/>
    <col min="10523" max="10523" width="10.85546875" style="1" customWidth="1"/>
    <col min="10524" max="10751" width="9.140625" style="1"/>
    <col min="10752" max="10752" width="1.140625" style="1" customWidth="1"/>
    <col min="10753" max="10753" width="9.28515625" style="1" bestFit="1" customWidth="1"/>
    <col min="10754" max="10754" width="14.85546875" style="1" customWidth="1"/>
    <col min="10755" max="10755" width="16.85546875" style="1" customWidth="1"/>
    <col min="10756" max="10756" width="10" style="1" customWidth="1"/>
    <col min="10757" max="10758" width="9.28515625" style="1" bestFit="1" customWidth="1"/>
    <col min="10759" max="10759" width="14.85546875" style="1" customWidth="1"/>
    <col min="10760" max="10760" width="11" style="1" customWidth="1"/>
    <col min="10761" max="10761" width="13.7109375" style="1" customWidth="1"/>
    <col min="10762" max="10762" width="14.28515625" style="1" customWidth="1"/>
    <col min="10763" max="10763" width="12.85546875" style="1" customWidth="1"/>
    <col min="10764" max="10764" width="13.5703125" style="1" customWidth="1"/>
    <col min="10765" max="10765" width="15.140625" style="1" customWidth="1"/>
    <col min="10766" max="10766" width="12.42578125" style="1" customWidth="1"/>
    <col min="10767" max="10767" width="12.5703125" style="1" customWidth="1"/>
    <col min="10768" max="10768" width="9.28515625" style="1" bestFit="1" customWidth="1"/>
    <col min="10769" max="10769" width="9.7109375" style="1" customWidth="1"/>
    <col min="10770" max="10770" width="8.5703125" style="1" customWidth="1"/>
    <col min="10771" max="10771" width="8.42578125" style="1" customWidth="1"/>
    <col min="10772" max="10772" width="10" style="1" customWidth="1"/>
    <col min="10773" max="10773" width="10.140625" style="1" customWidth="1"/>
    <col min="10774" max="10775" width="9.28515625" style="1" bestFit="1" customWidth="1"/>
    <col min="10776" max="10776" width="15.5703125" style="1" customWidth="1"/>
    <col min="10777" max="10777" width="15.28515625" style="1" customWidth="1"/>
    <col min="10778" max="10778" width="13.42578125" style="1" customWidth="1"/>
    <col min="10779" max="10779" width="10.85546875" style="1" customWidth="1"/>
    <col min="10780" max="11007" width="9.140625" style="1"/>
    <col min="11008" max="11008" width="1.140625" style="1" customWidth="1"/>
    <col min="11009" max="11009" width="9.28515625" style="1" bestFit="1" customWidth="1"/>
    <col min="11010" max="11010" width="14.85546875" style="1" customWidth="1"/>
    <col min="11011" max="11011" width="16.85546875" style="1" customWidth="1"/>
    <col min="11012" max="11012" width="10" style="1" customWidth="1"/>
    <col min="11013" max="11014" width="9.28515625" style="1" bestFit="1" customWidth="1"/>
    <col min="11015" max="11015" width="14.85546875" style="1" customWidth="1"/>
    <col min="11016" max="11016" width="11" style="1" customWidth="1"/>
    <col min="11017" max="11017" width="13.7109375" style="1" customWidth="1"/>
    <col min="11018" max="11018" width="14.28515625" style="1" customWidth="1"/>
    <col min="11019" max="11019" width="12.85546875" style="1" customWidth="1"/>
    <col min="11020" max="11020" width="13.5703125" style="1" customWidth="1"/>
    <col min="11021" max="11021" width="15.140625" style="1" customWidth="1"/>
    <col min="11022" max="11022" width="12.42578125" style="1" customWidth="1"/>
    <col min="11023" max="11023" width="12.5703125" style="1" customWidth="1"/>
    <col min="11024" max="11024" width="9.28515625" style="1" bestFit="1" customWidth="1"/>
    <col min="11025" max="11025" width="9.7109375" style="1" customWidth="1"/>
    <col min="11026" max="11026" width="8.5703125" style="1" customWidth="1"/>
    <col min="11027" max="11027" width="8.42578125" style="1" customWidth="1"/>
    <col min="11028" max="11028" width="10" style="1" customWidth="1"/>
    <col min="11029" max="11029" width="10.140625" style="1" customWidth="1"/>
    <col min="11030" max="11031" width="9.28515625" style="1" bestFit="1" customWidth="1"/>
    <col min="11032" max="11032" width="15.5703125" style="1" customWidth="1"/>
    <col min="11033" max="11033" width="15.28515625" style="1" customWidth="1"/>
    <col min="11034" max="11034" width="13.42578125" style="1" customWidth="1"/>
    <col min="11035" max="11035" width="10.85546875" style="1" customWidth="1"/>
    <col min="11036" max="11263" width="9.140625" style="1"/>
    <col min="11264" max="11264" width="1.140625" style="1" customWidth="1"/>
    <col min="11265" max="11265" width="9.28515625" style="1" bestFit="1" customWidth="1"/>
    <col min="11266" max="11266" width="14.85546875" style="1" customWidth="1"/>
    <col min="11267" max="11267" width="16.85546875" style="1" customWidth="1"/>
    <col min="11268" max="11268" width="10" style="1" customWidth="1"/>
    <col min="11269" max="11270" width="9.28515625" style="1" bestFit="1" customWidth="1"/>
    <col min="11271" max="11271" width="14.85546875" style="1" customWidth="1"/>
    <col min="11272" max="11272" width="11" style="1" customWidth="1"/>
    <col min="11273" max="11273" width="13.7109375" style="1" customWidth="1"/>
    <col min="11274" max="11274" width="14.28515625" style="1" customWidth="1"/>
    <col min="11275" max="11275" width="12.85546875" style="1" customWidth="1"/>
    <col min="11276" max="11276" width="13.5703125" style="1" customWidth="1"/>
    <col min="11277" max="11277" width="15.140625" style="1" customWidth="1"/>
    <col min="11278" max="11278" width="12.42578125" style="1" customWidth="1"/>
    <col min="11279" max="11279" width="12.5703125" style="1" customWidth="1"/>
    <col min="11280" max="11280" width="9.28515625" style="1" bestFit="1" customWidth="1"/>
    <col min="11281" max="11281" width="9.7109375" style="1" customWidth="1"/>
    <col min="11282" max="11282" width="8.5703125" style="1" customWidth="1"/>
    <col min="11283" max="11283" width="8.42578125" style="1" customWidth="1"/>
    <col min="11284" max="11284" width="10" style="1" customWidth="1"/>
    <col min="11285" max="11285" width="10.140625" style="1" customWidth="1"/>
    <col min="11286" max="11287" width="9.28515625" style="1" bestFit="1" customWidth="1"/>
    <col min="11288" max="11288" width="15.5703125" style="1" customWidth="1"/>
    <col min="11289" max="11289" width="15.28515625" style="1" customWidth="1"/>
    <col min="11290" max="11290" width="13.42578125" style="1" customWidth="1"/>
    <col min="11291" max="11291" width="10.85546875" style="1" customWidth="1"/>
    <col min="11292" max="11519" width="9.140625" style="1"/>
    <col min="11520" max="11520" width="1.140625" style="1" customWidth="1"/>
    <col min="11521" max="11521" width="9.28515625" style="1" bestFit="1" customWidth="1"/>
    <col min="11522" max="11522" width="14.85546875" style="1" customWidth="1"/>
    <col min="11523" max="11523" width="16.85546875" style="1" customWidth="1"/>
    <col min="11524" max="11524" width="10" style="1" customWidth="1"/>
    <col min="11525" max="11526" width="9.28515625" style="1" bestFit="1" customWidth="1"/>
    <col min="11527" max="11527" width="14.85546875" style="1" customWidth="1"/>
    <col min="11528" max="11528" width="11" style="1" customWidth="1"/>
    <col min="11529" max="11529" width="13.7109375" style="1" customWidth="1"/>
    <col min="11530" max="11530" width="14.28515625" style="1" customWidth="1"/>
    <col min="11531" max="11531" width="12.85546875" style="1" customWidth="1"/>
    <col min="11532" max="11532" width="13.5703125" style="1" customWidth="1"/>
    <col min="11533" max="11533" width="15.140625" style="1" customWidth="1"/>
    <col min="11534" max="11534" width="12.42578125" style="1" customWidth="1"/>
    <col min="11535" max="11535" width="12.5703125" style="1" customWidth="1"/>
    <col min="11536" max="11536" width="9.28515625" style="1" bestFit="1" customWidth="1"/>
    <col min="11537" max="11537" width="9.7109375" style="1" customWidth="1"/>
    <col min="11538" max="11538" width="8.5703125" style="1" customWidth="1"/>
    <col min="11539" max="11539" width="8.42578125" style="1" customWidth="1"/>
    <col min="11540" max="11540" width="10" style="1" customWidth="1"/>
    <col min="11541" max="11541" width="10.140625" style="1" customWidth="1"/>
    <col min="11542" max="11543" width="9.28515625" style="1" bestFit="1" customWidth="1"/>
    <col min="11544" max="11544" width="15.5703125" style="1" customWidth="1"/>
    <col min="11545" max="11545" width="15.28515625" style="1" customWidth="1"/>
    <col min="11546" max="11546" width="13.42578125" style="1" customWidth="1"/>
    <col min="11547" max="11547" width="10.85546875" style="1" customWidth="1"/>
    <col min="11548" max="11775" width="9.140625" style="1"/>
    <col min="11776" max="11776" width="1.140625" style="1" customWidth="1"/>
    <col min="11777" max="11777" width="9.28515625" style="1" bestFit="1" customWidth="1"/>
    <col min="11778" max="11778" width="14.85546875" style="1" customWidth="1"/>
    <col min="11779" max="11779" width="16.85546875" style="1" customWidth="1"/>
    <col min="11780" max="11780" width="10" style="1" customWidth="1"/>
    <col min="11781" max="11782" width="9.28515625" style="1" bestFit="1" customWidth="1"/>
    <col min="11783" max="11783" width="14.85546875" style="1" customWidth="1"/>
    <col min="11784" max="11784" width="11" style="1" customWidth="1"/>
    <col min="11785" max="11785" width="13.7109375" style="1" customWidth="1"/>
    <col min="11786" max="11786" width="14.28515625" style="1" customWidth="1"/>
    <col min="11787" max="11787" width="12.85546875" style="1" customWidth="1"/>
    <col min="11788" max="11788" width="13.5703125" style="1" customWidth="1"/>
    <col min="11789" max="11789" width="15.140625" style="1" customWidth="1"/>
    <col min="11790" max="11790" width="12.42578125" style="1" customWidth="1"/>
    <col min="11791" max="11791" width="12.5703125" style="1" customWidth="1"/>
    <col min="11792" max="11792" width="9.28515625" style="1" bestFit="1" customWidth="1"/>
    <col min="11793" max="11793" width="9.7109375" style="1" customWidth="1"/>
    <col min="11794" max="11794" width="8.5703125" style="1" customWidth="1"/>
    <col min="11795" max="11795" width="8.42578125" style="1" customWidth="1"/>
    <col min="11796" max="11796" width="10" style="1" customWidth="1"/>
    <col min="11797" max="11797" width="10.140625" style="1" customWidth="1"/>
    <col min="11798" max="11799" width="9.28515625" style="1" bestFit="1" customWidth="1"/>
    <col min="11800" max="11800" width="15.5703125" style="1" customWidth="1"/>
    <col min="11801" max="11801" width="15.28515625" style="1" customWidth="1"/>
    <col min="11802" max="11802" width="13.42578125" style="1" customWidth="1"/>
    <col min="11803" max="11803" width="10.85546875" style="1" customWidth="1"/>
    <col min="11804" max="12031" width="9.140625" style="1"/>
    <col min="12032" max="12032" width="1.140625" style="1" customWidth="1"/>
    <col min="12033" max="12033" width="9.28515625" style="1" bestFit="1" customWidth="1"/>
    <col min="12034" max="12034" width="14.85546875" style="1" customWidth="1"/>
    <col min="12035" max="12035" width="16.85546875" style="1" customWidth="1"/>
    <col min="12036" max="12036" width="10" style="1" customWidth="1"/>
    <col min="12037" max="12038" width="9.28515625" style="1" bestFit="1" customWidth="1"/>
    <col min="12039" max="12039" width="14.85546875" style="1" customWidth="1"/>
    <col min="12040" max="12040" width="11" style="1" customWidth="1"/>
    <col min="12041" max="12041" width="13.7109375" style="1" customWidth="1"/>
    <col min="12042" max="12042" width="14.28515625" style="1" customWidth="1"/>
    <col min="12043" max="12043" width="12.85546875" style="1" customWidth="1"/>
    <col min="12044" max="12044" width="13.5703125" style="1" customWidth="1"/>
    <col min="12045" max="12045" width="15.140625" style="1" customWidth="1"/>
    <col min="12046" max="12046" width="12.42578125" style="1" customWidth="1"/>
    <col min="12047" max="12047" width="12.5703125" style="1" customWidth="1"/>
    <col min="12048" max="12048" width="9.28515625" style="1" bestFit="1" customWidth="1"/>
    <col min="12049" max="12049" width="9.7109375" style="1" customWidth="1"/>
    <col min="12050" max="12050" width="8.5703125" style="1" customWidth="1"/>
    <col min="12051" max="12051" width="8.42578125" style="1" customWidth="1"/>
    <col min="12052" max="12052" width="10" style="1" customWidth="1"/>
    <col min="12053" max="12053" width="10.140625" style="1" customWidth="1"/>
    <col min="12054" max="12055" width="9.28515625" style="1" bestFit="1" customWidth="1"/>
    <col min="12056" max="12056" width="15.5703125" style="1" customWidth="1"/>
    <col min="12057" max="12057" width="15.28515625" style="1" customWidth="1"/>
    <col min="12058" max="12058" width="13.42578125" style="1" customWidth="1"/>
    <col min="12059" max="12059" width="10.85546875" style="1" customWidth="1"/>
    <col min="12060" max="12287" width="9.140625" style="1"/>
    <col min="12288" max="12288" width="1.140625" style="1" customWidth="1"/>
    <col min="12289" max="12289" width="9.28515625" style="1" bestFit="1" customWidth="1"/>
    <col min="12290" max="12290" width="14.85546875" style="1" customWidth="1"/>
    <col min="12291" max="12291" width="16.85546875" style="1" customWidth="1"/>
    <col min="12292" max="12292" width="10" style="1" customWidth="1"/>
    <col min="12293" max="12294" width="9.28515625" style="1" bestFit="1" customWidth="1"/>
    <col min="12295" max="12295" width="14.85546875" style="1" customWidth="1"/>
    <col min="12296" max="12296" width="11" style="1" customWidth="1"/>
    <col min="12297" max="12297" width="13.7109375" style="1" customWidth="1"/>
    <col min="12298" max="12298" width="14.28515625" style="1" customWidth="1"/>
    <col min="12299" max="12299" width="12.85546875" style="1" customWidth="1"/>
    <col min="12300" max="12300" width="13.5703125" style="1" customWidth="1"/>
    <col min="12301" max="12301" width="15.140625" style="1" customWidth="1"/>
    <col min="12302" max="12302" width="12.42578125" style="1" customWidth="1"/>
    <col min="12303" max="12303" width="12.5703125" style="1" customWidth="1"/>
    <col min="12304" max="12304" width="9.28515625" style="1" bestFit="1" customWidth="1"/>
    <col min="12305" max="12305" width="9.7109375" style="1" customWidth="1"/>
    <col min="12306" max="12306" width="8.5703125" style="1" customWidth="1"/>
    <col min="12307" max="12307" width="8.42578125" style="1" customWidth="1"/>
    <col min="12308" max="12308" width="10" style="1" customWidth="1"/>
    <col min="12309" max="12309" width="10.140625" style="1" customWidth="1"/>
    <col min="12310" max="12311" width="9.28515625" style="1" bestFit="1" customWidth="1"/>
    <col min="12312" max="12312" width="15.5703125" style="1" customWidth="1"/>
    <col min="12313" max="12313" width="15.28515625" style="1" customWidth="1"/>
    <col min="12314" max="12314" width="13.42578125" style="1" customWidth="1"/>
    <col min="12315" max="12315" width="10.85546875" style="1" customWidth="1"/>
    <col min="12316" max="12543" width="9.140625" style="1"/>
    <col min="12544" max="12544" width="1.140625" style="1" customWidth="1"/>
    <col min="12545" max="12545" width="9.28515625" style="1" bestFit="1" customWidth="1"/>
    <col min="12546" max="12546" width="14.85546875" style="1" customWidth="1"/>
    <col min="12547" max="12547" width="16.85546875" style="1" customWidth="1"/>
    <col min="12548" max="12548" width="10" style="1" customWidth="1"/>
    <col min="12549" max="12550" width="9.28515625" style="1" bestFit="1" customWidth="1"/>
    <col min="12551" max="12551" width="14.85546875" style="1" customWidth="1"/>
    <col min="12552" max="12552" width="11" style="1" customWidth="1"/>
    <col min="12553" max="12553" width="13.7109375" style="1" customWidth="1"/>
    <col min="12554" max="12554" width="14.28515625" style="1" customWidth="1"/>
    <col min="12555" max="12555" width="12.85546875" style="1" customWidth="1"/>
    <col min="12556" max="12556" width="13.5703125" style="1" customWidth="1"/>
    <col min="12557" max="12557" width="15.140625" style="1" customWidth="1"/>
    <col min="12558" max="12558" width="12.42578125" style="1" customWidth="1"/>
    <col min="12559" max="12559" width="12.5703125" style="1" customWidth="1"/>
    <col min="12560" max="12560" width="9.28515625" style="1" bestFit="1" customWidth="1"/>
    <col min="12561" max="12561" width="9.7109375" style="1" customWidth="1"/>
    <col min="12562" max="12562" width="8.5703125" style="1" customWidth="1"/>
    <col min="12563" max="12563" width="8.42578125" style="1" customWidth="1"/>
    <col min="12564" max="12564" width="10" style="1" customWidth="1"/>
    <col min="12565" max="12565" width="10.140625" style="1" customWidth="1"/>
    <col min="12566" max="12567" width="9.28515625" style="1" bestFit="1" customWidth="1"/>
    <col min="12568" max="12568" width="15.5703125" style="1" customWidth="1"/>
    <col min="12569" max="12569" width="15.28515625" style="1" customWidth="1"/>
    <col min="12570" max="12570" width="13.42578125" style="1" customWidth="1"/>
    <col min="12571" max="12571" width="10.85546875" style="1" customWidth="1"/>
    <col min="12572" max="12799" width="9.140625" style="1"/>
    <col min="12800" max="12800" width="1.140625" style="1" customWidth="1"/>
    <col min="12801" max="12801" width="9.28515625" style="1" bestFit="1" customWidth="1"/>
    <col min="12802" max="12802" width="14.85546875" style="1" customWidth="1"/>
    <col min="12803" max="12803" width="16.85546875" style="1" customWidth="1"/>
    <col min="12804" max="12804" width="10" style="1" customWidth="1"/>
    <col min="12805" max="12806" width="9.28515625" style="1" bestFit="1" customWidth="1"/>
    <col min="12807" max="12807" width="14.85546875" style="1" customWidth="1"/>
    <col min="12808" max="12808" width="11" style="1" customWidth="1"/>
    <col min="12809" max="12809" width="13.7109375" style="1" customWidth="1"/>
    <col min="12810" max="12810" width="14.28515625" style="1" customWidth="1"/>
    <col min="12811" max="12811" width="12.85546875" style="1" customWidth="1"/>
    <col min="12812" max="12812" width="13.5703125" style="1" customWidth="1"/>
    <col min="12813" max="12813" width="15.140625" style="1" customWidth="1"/>
    <col min="12814" max="12814" width="12.42578125" style="1" customWidth="1"/>
    <col min="12815" max="12815" width="12.5703125" style="1" customWidth="1"/>
    <col min="12816" max="12816" width="9.28515625" style="1" bestFit="1" customWidth="1"/>
    <col min="12817" max="12817" width="9.7109375" style="1" customWidth="1"/>
    <col min="12818" max="12818" width="8.5703125" style="1" customWidth="1"/>
    <col min="12819" max="12819" width="8.42578125" style="1" customWidth="1"/>
    <col min="12820" max="12820" width="10" style="1" customWidth="1"/>
    <col min="12821" max="12821" width="10.140625" style="1" customWidth="1"/>
    <col min="12822" max="12823" width="9.28515625" style="1" bestFit="1" customWidth="1"/>
    <col min="12824" max="12824" width="15.5703125" style="1" customWidth="1"/>
    <col min="12825" max="12825" width="15.28515625" style="1" customWidth="1"/>
    <col min="12826" max="12826" width="13.42578125" style="1" customWidth="1"/>
    <col min="12827" max="12827" width="10.85546875" style="1" customWidth="1"/>
    <col min="12828" max="13055" width="9.140625" style="1"/>
    <col min="13056" max="13056" width="1.140625" style="1" customWidth="1"/>
    <col min="13057" max="13057" width="9.28515625" style="1" bestFit="1" customWidth="1"/>
    <col min="13058" max="13058" width="14.85546875" style="1" customWidth="1"/>
    <col min="13059" max="13059" width="16.85546875" style="1" customWidth="1"/>
    <col min="13060" max="13060" width="10" style="1" customWidth="1"/>
    <col min="13061" max="13062" width="9.28515625" style="1" bestFit="1" customWidth="1"/>
    <col min="13063" max="13063" width="14.85546875" style="1" customWidth="1"/>
    <col min="13064" max="13064" width="11" style="1" customWidth="1"/>
    <col min="13065" max="13065" width="13.7109375" style="1" customWidth="1"/>
    <col min="13066" max="13066" width="14.28515625" style="1" customWidth="1"/>
    <col min="13067" max="13067" width="12.85546875" style="1" customWidth="1"/>
    <col min="13068" max="13068" width="13.5703125" style="1" customWidth="1"/>
    <col min="13069" max="13069" width="15.140625" style="1" customWidth="1"/>
    <col min="13070" max="13070" width="12.42578125" style="1" customWidth="1"/>
    <col min="13071" max="13071" width="12.5703125" style="1" customWidth="1"/>
    <col min="13072" max="13072" width="9.28515625" style="1" bestFit="1" customWidth="1"/>
    <col min="13073" max="13073" width="9.7109375" style="1" customWidth="1"/>
    <col min="13074" max="13074" width="8.5703125" style="1" customWidth="1"/>
    <col min="13075" max="13075" width="8.42578125" style="1" customWidth="1"/>
    <col min="13076" max="13076" width="10" style="1" customWidth="1"/>
    <col min="13077" max="13077" width="10.140625" style="1" customWidth="1"/>
    <col min="13078" max="13079" width="9.28515625" style="1" bestFit="1" customWidth="1"/>
    <col min="13080" max="13080" width="15.5703125" style="1" customWidth="1"/>
    <col min="13081" max="13081" width="15.28515625" style="1" customWidth="1"/>
    <col min="13082" max="13082" width="13.42578125" style="1" customWidth="1"/>
    <col min="13083" max="13083" width="10.85546875" style="1" customWidth="1"/>
    <col min="13084" max="13311" width="9.140625" style="1"/>
    <col min="13312" max="13312" width="1.140625" style="1" customWidth="1"/>
    <col min="13313" max="13313" width="9.28515625" style="1" bestFit="1" customWidth="1"/>
    <col min="13314" max="13314" width="14.85546875" style="1" customWidth="1"/>
    <col min="13315" max="13315" width="16.85546875" style="1" customWidth="1"/>
    <col min="13316" max="13316" width="10" style="1" customWidth="1"/>
    <col min="13317" max="13318" width="9.28515625" style="1" bestFit="1" customWidth="1"/>
    <col min="13319" max="13319" width="14.85546875" style="1" customWidth="1"/>
    <col min="13320" max="13320" width="11" style="1" customWidth="1"/>
    <col min="13321" max="13321" width="13.7109375" style="1" customWidth="1"/>
    <col min="13322" max="13322" width="14.28515625" style="1" customWidth="1"/>
    <col min="13323" max="13323" width="12.85546875" style="1" customWidth="1"/>
    <col min="13324" max="13324" width="13.5703125" style="1" customWidth="1"/>
    <col min="13325" max="13325" width="15.140625" style="1" customWidth="1"/>
    <col min="13326" max="13326" width="12.42578125" style="1" customWidth="1"/>
    <col min="13327" max="13327" width="12.5703125" style="1" customWidth="1"/>
    <col min="13328" max="13328" width="9.28515625" style="1" bestFit="1" customWidth="1"/>
    <col min="13329" max="13329" width="9.7109375" style="1" customWidth="1"/>
    <col min="13330" max="13330" width="8.5703125" style="1" customWidth="1"/>
    <col min="13331" max="13331" width="8.42578125" style="1" customWidth="1"/>
    <col min="13332" max="13332" width="10" style="1" customWidth="1"/>
    <col min="13333" max="13333" width="10.140625" style="1" customWidth="1"/>
    <col min="13334" max="13335" width="9.28515625" style="1" bestFit="1" customWidth="1"/>
    <col min="13336" max="13336" width="15.5703125" style="1" customWidth="1"/>
    <col min="13337" max="13337" width="15.28515625" style="1" customWidth="1"/>
    <col min="13338" max="13338" width="13.42578125" style="1" customWidth="1"/>
    <col min="13339" max="13339" width="10.85546875" style="1" customWidth="1"/>
    <col min="13340" max="13567" width="9.140625" style="1"/>
    <col min="13568" max="13568" width="1.140625" style="1" customWidth="1"/>
    <col min="13569" max="13569" width="9.28515625" style="1" bestFit="1" customWidth="1"/>
    <col min="13570" max="13570" width="14.85546875" style="1" customWidth="1"/>
    <col min="13571" max="13571" width="16.85546875" style="1" customWidth="1"/>
    <col min="13572" max="13572" width="10" style="1" customWidth="1"/>
    <col min="13573" max="13574" width="9.28515625" style="1" bestFit="1" customWidth="1"/>
    <col min="13575" max="13575" width="14.85546875" style="1" customWidth="1"/>
    <col min="13576" max="13576" width="11" style="1" customWidth="1"/>
    <col min="13577" max="13577" width="13.7109375" style="1" customWidth="1"/>
    <col min="13578" max="13578" width="14.28515625" style="1" customWidth="1"/>
    <col min="13579" max="13579" width="12.85546875" style="1" customWidth="1"/>
    <col min="13580" max="13580" width="13.5703125" style="1" customWidth="1"/>
    <col min="13581" max="13581" width="15.140625" style="1" customWidth="1"/>
    <col min="13582" max="13582" width="12.42578125" style="1" customWidth="1"/>
    <col min="13583" max="13583" width="12.5703125" style="1" customWidth="1"/>
    <col min="13584" max="13584" width="9.28515625" style="1" bestFit="1" customWidth="1"/>
    <col min="13585" max="13585" width="9.7109375" style="1" customWidth="1"/>
    <col min="13586" max="13586" width="8.5703125" style="1" customWidth="1"/>
    <col min="13587" max="13587" width="8.42578125" style="1" customWidth="1"/>
    <col min="13588" max="13588" width="10" style="1" customWidth="1"/>
    <col min="13589" max="13589" width="10.140625" style="1" customWidth="1"/>
    <col min="13590" max="13591" width="9.28515625" style="1" bestFit="1" customWidth="1"/>
    <col min="13592" max="13592" width="15.5703125" style="1" customWidth="1"/>
    <col min="13593" max="13593" width="15.28515625" style="1" customWidth="1"/>
    <col min="13594" max="13594" width="13.42578125" style="1" customWidth="1"/>
    <col min="13595" max="13595" width="10.85546875" style="1" customWidth="1"/>
    <col min="13596" max="13823" width="9.140625" style="1"/>
    <col min="13824" max="13824" width="1.140625" style="1" customWidth="1"/>
    <col min="13825" max="13825" width="9.28515625" style="1" bestFit="1" customWidth="1"/>
    <col min="13826" max="13826" width="14.85546875" style="1" customWidth="1"/>
    <col min="13827" max="13827" width="16.85546875" style="1" customWidth="1"/>
    <col min="13828" max="13828" width="10" style="1" customWidth="1"/>
    <col min="13829" max="13830" width="9.28515625" style="1" bestFit="1" customWidth="1"/>
    <col min="13831" max="13831" width="14.85546875" style="1" customWidth="1"/>
    <col min="13832" max="13832" width="11" style="1" customWidth="1"/>
    <col min="13833" max="13833" width="13.7109375" style="1" customWidth="1"/>
    <col min="13834" max="13834" width="14.28515625" style="1" customWidth="1"/>
    <col min="13835" max="13835" width="12.85546875" style="1" customWidth="1"/>
    <col min="13836" max="13836" width="13.5703125" style="1" customWidth="1"/>
    <col min="13837" max="13837" width="15.140625" style="1" customWidth="1"/>
    <col min="13838" max="13838" width="12.42578125" style="1" customWidth="1"/>
    <col min="13839" max="13839" width="12.5703125" style="1" customWidth="1"/>
    <col min="13840" max="13840" width="9.28515625" style="1" bestFit="1" customWidth="1"/>
    <col min="13841" max="13841" width="9.7109375" style="1" customWidth="1"/>
    <col min="13842" max="13842" width="8.5703125" style="1" customWidth="1"/>
    <col min="13843" max="13843" width="8.42578125" style="1" customWidth="1"/>
    <col min="13844" max="13844" width="10" style="1" customWidth="1"/>
    <col min="13845" max="13845" width="10.140625" style="1" customWidth="1"/>
    <col min="13846" max="13847" width="9.28515625" style="1" bestFit="1" customWidth="1"/>
    <col min="13848" max="13848" width="15.5703125" style="1" customWidth="1"/>
    <col min="13849" max="13849" width="15.28515625" style="1" customWidth="1"/>
    <col min="13850" max="13850" width="13.42578125" style="1" customWidth="1"/>
    <col min="13851" max="13851" width="10.85546875" style="1" customWidth="1"/>
    <col min="13852" max="14079" width="9.140625" style="1"/>
    <col min="14080" max="14080" width="1.140625" style="1" customWidth="1"/>
    <col min="14081" max="14081" width="9.28515625" style="1" bestFit="1" customWidth="1"/>
    <col min="14082" max="14082" width="14.85546875" style="1" customWidth="1"/>
    <col min="14083" max="14083" width="16.85546875" style="1" customWidth="1"/>
    <col min="14084" max="14084" width="10" style="1" customWidth="1"/>
    <col min="14085" max="14086" width="9.28515625" style="1" bestFit="1" customWidth="1"/>
    <col min="14087" max="14087" width="14.85546875" style="1" customWidth="1"/>
    <col min="14088" max="14088" width="11" style="1" customWidth="1"/>
    <col min="14089" max="14089" width="13.7109375" style="1" customWidth="1"/>
    <col min="14090" max="14090" width="14.28515625" style="1" customWidth="1"/>
    <col min="14091" max="14091" width="12.85546875" style="1" customWidth="1"/>
    <col min="14092" max="14092" width="13.5703125" style="1" customWidth="1"/>
    <col min="14093" max="14093" width="15.140625" style="1" customWidth="1"/>
    <col min="14094" max="14094" width="12.42578125" style="1" customWidth="1"/>
    <col min="14095" max="14095" width="12.5703125" style="1" customWidth="1"/>
    <col min="14096" max="14096" width="9.28515625" style="1" bestFit="1" customWidth="1"/>
    <col min="14097" max="14097" width="9.7109375" style="1" customWidth="1"/>
    <col min="14098" max="14098" width="8.5703125" style="1" customWidth="1"/>
    <col min="14099" max="14099" width="8.42578125" style="1" customWidth="1"/>
    <col min="14100" max="14100" width="10" style="1" customWidth="1"/>
    <col min="14101" max="14101" width="10.140625" style="1" customWidth="1"/>
    <col min="14102" max="14103" width="9.28515625" style="1" bestFit="1" customWidth="1"/>
    <col min="14104" max="14104" width="15.5703125" style="1" customWidth="1"/>
    <col min="14105" max="14105" width="15.28515625" style="1" customWidth="1"/>
    <col min="14106" max="14106" width="13.42578125" style="1" customWidth="1"/>
    <col min="14107" max="14107" width="10.85546875" style="1" customWidth="1"/>
    <col min="14108" max="14335" width="9.140625" style="1"/>
    <col min="14336" max="14336" width="1.140625" style="1" customWidth="1"/>
    <col min="14337" max="14337" width="9.28515625" style="1" bestFit="1" customWidth="1"/>
    <col min="14338" max="14338" width="14.85546875" style="1" customWidth="1"/>
    <col min="14339" max="14339" width="16.85546875" style="1" customWidth="1"/>
    <col min="14340" max="14340" width="10" style="1" customWidth="1"/>
    <col min="14341" max="14342" width="9.28515625" style="1" bestFit="1" customWidth="1"/>
    <col min="14343" max="14343" width="14.85546875" style="1" customWidth="1"/>
    <col min="14344" max="14344" width="11" style="1" customWidth="1"/>
    <col min="14345" max="14345" width="13.7109375" style="1" customWidth="1"/>
    <col min="14346" max="14346" width="14.28515625" style="1" customWidth="1"/>
    <col min="14347" max="14347" width="12.85546875" style="1" customWidth="1"/>
    <col min="14348" max="14348" width="13.5703125" style="1" customWidth="1"/>
    <col min="14349" max="14349" width="15.140625" style="1" customWidth="1"/>
    <col min="14350" max="14350" width="12.42578125" style="1" customWidth="1"/>
    <col min="14351" max="14351" width="12.5703125" style="1" customWidth="1"/>
    <col min="14352" max="14352" width="9.28515625" style="1" bestFit="1" customWidth="1"/>
    <col min="14353" max="14353" width="9.7109375" style="1" customWidth="1"/>
    <col min="14354" max="14354" width="8.5703125" style="1" customWidth="1"/>
    <col min="14355" max="14355" width="8.42578125" style="1" customWidth="1"/>
    <col min="14356" max="14356" width="10" style="1" customWidth="1"/>
    <col min="14357" max="14357" width="10.140625" style="1" customWidth="1"/>
    <col min="14358" max="14359" width="9.28515625" style="1" bestFit="1" customWidth="1"/>
    <col min="14360" max="14360" width="15.5703125" style="1" customWidth="1"/>
    <col min="14361" max="14361" width="15.28515625" style="1" customWidth="1"/>
    <col min="14362" max="14362" width="13.42578125" style="1" customWidth="1"/>
    <col min="14363" max="14363" width="10.85546875" style="1" customWidth="1"/>
    <col min="14364" max="14591" width="9.140625" style="1"/>
    <col min="14592" max="14592" width="1.140625" style="1" customWidth="1"/>
    <col min="14593" max="14593" width="9.28515625" style="1" bestFit="1" customWidth="1"/>
    <col min="14594" max="14594" width="14.85546875" style="1" customWidth="1"/>
    <col min="14595" max="14595" width="16.85546875" style="1" customWidth="1"/>
    <col min="14596" max="14596" width="10" style="1" customWidth="1"/>
    <col min="14597" max="14598" width="9.28515625" style="1" bestFit="1" customWidth="1"/>
    <col min="14599" max="14599" width="14.85546875" style="1" customWidth="1"/>
    <col min="14600" max="14600" width="11" style="1" customWidth="1"/>
    <col min="14601" max="14601" width="13.7109375" style="1" customWidth="1"/>
    <col min="14602" max="14602" width="14.28515625" style="1" customWidth="1"/>
    <col min="14603" max="14603" width="12.85546875" style="1" customWidth="1"/>
    <col min="14604" max="14604" width="13.5703125" style="1" customWidth="1"/>
    <col min="14605" max="14605" width="15.140625" style="1" customWidth="1"/>
    <col min="14606" max="14606" width="12.42578125" style="1" customWidth="1"/>
    <col min="14607" max="14607" width="12.5703125" style="1" customWidth="1"/>
    <col min="14608" max="14608" width="9.28515625" style="1" bestFit="1" customWidth="1"/>
    <col min="14609" max="14609" width="9.7109375" style="1" customWidth="1"/>
    <col min="14610" max="14610" width="8.5703125" style="1" customWidth="1"/>
    <col min="14611" max="14611" width="8.42578125" style="1" customWidth="1"/>
    <col min="14612" max="14612" width="10" style="1" customWidth="1"/>
    <col min="14613" max="14613" width="10.140625" style="1" customWidth="1"/>
    <col min="14614" max="14615" width="9.28515625" style="1" bestFit="1" customWidth="1"/>
    <col min="14616" max="14616" width="15.5703125" style="1" customWidth="1"/>
    <col min="14617" max="14617" width="15.28515625" style="1" customWidth="1"/>
    <col min="14618" max="14618" width="13.42578125" style="1" customWidth="1"/>
    <col min="14619" max="14619" width="10.85546875" style="1" customWidth="1"/>
    <col min="14620" max="14847" width="9.140625" style="1"/>
    <col min="14848" max="14848" width="1.140625" style="1" customWidth="1"/>
    <col min="14849" max="14849" width="9.28515625" style="1" bestFit="1" customWidth="1"/>
    <col min="14850" max="14850" width="14.85546875" style="1" customWidth="1"/>
    <col min="14851" max="14851" width="16.85546875" style="1" customWidth="1"/>
    <col min="14852" max="14852" width="10" style="1" customWidth="1"/>
    <col min="14853" max="14854" width="9.28515625" style="1" bestFit="1" customWidth="1"/>
    <col min="14855" max="14855" width="14.85546875" style="1" customWidth="1"/>
    <col min="14856" max="14856" width="11" style="1" customWidth="1"/>
    <col min="14857" max="14857" width="13.7109375" style="1" customWidth="1"/>
    <col min="14858" max="14858" width="14.28515625" style="1" customWidth="1"/>
    <col min="14859" max="14859" width="12.85546875" style="1" customWidth="1"/>
    <col min="14860" max="14860" width="13.5703125" style="1" customWidth="1"/>
    <col min="14861" max="14861" width="15.140625" style="1" customWidth="1"/>
    <col min="14862" max="14862" width="12.42578125" style="1" customWidth="1"/>
    <col min="14863" max="14863" width="12.5703125" style="1" customWidth="1"/>
    <col min="14864" max="14864" width="9.28515625" style="1" bestFit="1" customWidth="1"/>
    <col min="14865" max="14865" width="9.7109375" style="1" customWidth="1"/>
    <col min="14866" max="14866" width="8.5703125" style="1" customWidth="1"/>
    <col min="14867" max="14867" width="8.42578125" style="1" customWidth="1"/>
    <col min="14868" max="14868" width="10" style="1" customWidth="1"/>
    <col min="14869" max="14869" width="10.140625" style="1" customWidth="1"/>
    <col min="14870" max="14871" width="9.28515625" style="1" bestFit="1" customWidth="1"/>
    <col min="14872" max="14872" width="15.5703125" style="1" customWidth="1"/>
    <col min="14873" max="14873" width="15.28515625" style="1" customWidth="1"/>
    <col min="14874" max="14874" width="13.42578125" style="1" customWidth="1"/>
    <col min="14875" max="14875" width="10.85546875" style="1" customWidth="1"/>
    <col min="14876" max="15103" width="9.140625" style="1"/>
    <col min="15104" max="15104" width="1.140625" style="1" customWidth="1"/>
    <col min="15105" max="15105" width="9.28515625" style="1" bestFit="1" customWidth="1"/>
    <col min="15106" max="15106" width="14.85546875" style="1" customWidth="1"/>
    <col min="15107" max="15107" width="16.85546875" style="1" customWidth="1"/>
    <col min="15108" max="15108" width="10" style="1" customWidth="1"/>
    <col min="15109" max="15110" width="9.28515625" style="1" bestFit="1" customWidth="1"/>
    <col min="15111" max="15111" width="14.85546875" style="1" customWidth="1"/>
    <col min="15112" max="15112" width="11" style="1" customWidth="1"/>
    <col min="15113" max="15113" width="13.7109375" style="1" customWidth="1"/>
    <col min="15114" max="15114" width="14.28515625" style="1" customWidth="1"/>
    <col min="15115" max="15115" width="12.85546875" style="1" customWidth="1"/>
    <col min="15116" max="15116" width="13.5703125" style="1" customWidth="1"/>
    <col min="15117" max="15117" width="15.140625" style="1" customWidth="1"/>
    <col min="15118" max="15118" width="12.42578125" style="1" customWidth="1"/>
    <col min="15119" max="15119" width="12.5703125" style="1" customWidth="1"/>
    <col min="15120" max="15120" width="9.28515625" style="1" bestFit="1" customWidth="1"/>
    <col min="15121" max="15121" width="9.7109375" style="1" customWidth="1"/>
    <col min="15122" max="15122" width="8.5703125" style="1" customWidth="1"/>
    <col min="15123" max="15123" width="8.42578125" style="1" customWidth="1"/>
    <col min="15124" max="15124" width="10" style="1" customWidth="1"/>
    <col min="15125" max="15125" width="10.140625" style="1" customWidth="1"/>
    <col min="15126" max="15127" width="9.28515625" style="1" bestFit="1" customWidth="1"/>
    <col min="15128" max="15128" width="15.5703125" style="1" customWidth="1"/>
    <col min="15129" max="15129" width="15.28515625" style="1" customWidth="1"/>
    <col min="15130" max="15130" width="13.42578125" style="1" customWidth="1"/>
    <col min="15131" max="15131" width="10.85546875" style="1" customWidth="1"/>
    <col min="15132" max="15359" width="9.140625" style="1"/>
    <col min="15360" max="15360" width="1.140625" style="1" customWidth="1"/>
    <col min="15361" max="15361" width="9.28515625" style="1" bestFit="1" customWidth="1"/>
    <col min="15362" max="15362" width="14.85546875" style="1" customWidth="1"/>
    <col min="15363" max="15363" width="16.85546875" style="1" customWidth="1"/>
    <col min="15364" max="15364" width="10" style="1" customWidth="1"/>
    <col min="15365" max="15366" width="9.28515625" style="1" bestFit="1" customWidth="1"/>
    <col min="15367" max="15367" width="14.85546875" style="1" customWidth="1"/>
    <col min="15368" max="15368" width="11" style="1" customWidth="1"/>
    <col min="15369" max="15369" width="13.7109375" style="1" customWidth="1"/>
    <col min="15370" max="15370" width="14.28515625" style="1" customWidth="1"/>
    <col min="15371" max="15371" width="12.85546875" style="1" customWidth="1"/>
    <col min="15372" max="15372" width="13.5703125" style="1" customWidth="1"/>
    <col min="15373" max="15373" width="15.140625" style="1" customWidth="1"/>
    <col min="15374" max="15374" width="12.42578125" style="1" customWidth="1"/>
    <col min="15375" max="15375" width="12.5703125" style="1" customWidth="1"/>
    <col min="15376" max="15376" width="9.28515625" style="1" bestFit="1" customWidth="1"/>
    <col min="15377" max="15377" width="9.7109375" style="1" customWidth="1"/>
    <col min="15378" max="15378" width="8.5703125" style="1" customWidth="1"/>
    <col min="15379" max="15379" width="8.42578125" style="1" customWidth="1"/>
    <col min="15380" max="15380" width="10" style="1" customWidth="1"/>
    <col min="15381" max="15381" width="10.140625" style="1" customWidth="1"/>
    <col min="15382" max="15383" width="9.28515625" style="1" bestFit="1" customWidth="1"/>
    <col min="15384" max="15384" width="15.5703125" style="1" customWidth="1"/>
    <col min="15385" max="15385" width="15.28515625" style="1" customWidth="1"/>
    <col min="15386" max="15386" width="13.42578125" style="1" customWidth="1"/>
    <col min="15387" max="15387" width="10.85546875" style="1" customWidth="1"/>
    <col min="15388" max="15615" width="9.140625" style="1"/>
    <col min="15616" max="15616" width="1.140625" style="1" customWidth="1"/>
    <col min="15617" max="15617" width="9.28515625" style="1" bestFit="1" customWidth="1"/>
    <col min="15618" max="15618" width="14.85546875" style="1" customWidth="1"/>
    <col min="15619" max="15619" width="16.85546875" style="1" customWidth="1"/>
    <col min="15620" max="15620" width="10" style="1" customWidth="1"/>
    <col min="15621" max="15622" width="9.28515625" style="1" bestFit="1" customWidth="1"/>
    <col min="15623" max="15623" width="14.85546875" style="1" customWidth="1"/>
    <col min="15624" max="15624" width="11" style="1" customWidth="1"/>
    <col min="15625" max="15625" width="13.7109375" style="1" customWidth="1"/>
    <col min="15626" max="15626" width="14.28515625" style="1" customWidth="1"/>
    <col min="15627" max="15627" width="12.85546875" style="1" customWidth="1"/>
    <col min="15628" max="15628" width="13.5703125" style="1" customWidth="1"/>
    <col min="15629" max="15629" width="15.140625" style="1" customWidth="1"/>
    <col min="15630" max="15630" width="12.42578125" style="1" customWidth="1"/>
    <col min="15631" max="15631" width="12.5703125" style="1" customWidth="1"/>
    <col min="15632" max="15632" width="9.28515625" style="1" bestFit="1" customWidth="1"/>
    <col min="15633" max="15633" width="9.7109375" style="1" customWidth="1"/>
    <col min="15634" max="15634" width="8.5703125" style="1" customWidth="1"/>
    <col min="15635" max="15635" width="8.42578125" style="1" customWidth="1"/>
    <col min="15636" max="15636" width="10" style="1" customWidth="1"/>
    <col min="15637" max="15637" width="10.140625" style="1" customWidth="1"/>
    <col min="15638" max="15639" width="9.28515625" style="1" bestFit="1" customWidth="1"/>
    <col min="15640" max="15640" width="15.5703125" style="1" customWidth="1"/>
    <col min="15641" max="15641" width="15.28515625" style="1" customWidth="1"/>
    <col min="15642" max="15642" width="13.42578125" style="1" customWidth="1"/>
    <col min="15643" max="15643" width="10.85546875" style="1" customWidth="1"/>
    <col min="15644" max="15871" width="9.140625" style="1"/>
    <col min="15872" max="15872" width="1.140625" style="1" customWidth="1"/>
    <col min="15873" max="15873" width="9.28515625" style="1" bestFit="1" customWidth="1"/>
    <col min="15874" max="15874" width="14.85546875" style="1" customWidth="1"/>
    <col min="15875" max="15875" width="16.85546875" style="1" customWidth="1"/>
    <col min="15876" max="15876" width="10" style="1" customWidth="1"/>
    <col min="15877" max="15878" width="9.28515625" style="1" bestFit="1" customWidth="1"/>
    <col min="15879" max="15879" width="14.85546875" style="1" customWidth="1"/>
    <col min="15880" max="15880" width="11" style="1" customWidth="1"/>
    <col min="15881" max="15881" width="13.7109375" style="1" customWidth="1"/>
    <col min="15882" max="15882" width="14.28515625" style="1" customWidth="1"/>
    <col min="15883" max="15883" width="12.85546875" style="1" customWidth="1"/>
    <col min="15884" max="15884" width="13.5703125" style="1" customWidth="1"/>
    <col min="15885" max="15885" width="15.140625" style="1" customWidth="1"/>
    <col min="15886" max="15886" width="12.42578125" style="1" customWidth="1"/>
    <col min="15887" max="15887" width="12.5703125" style="1" customWidth="1"/>
    <col min="15888" max="15888" width="9.28515625" style="1" bestFit="1" customWidth="1"/>
    <col min="15889" max="15889" width="9.7109375" style="1" customWidth="1"/>
    <col min="15890" max="15890" width="8.5703125" style="1" customWidth="1"/>
    <col min="15891" max="15891" width="8.42578125" style="1" customWidth="1"/>
    <col min="15892" max="15892" width="10" style="1" customWidth="1"/>
    <col min="15893" max="15893" width="10.140625" style="1" customWidth="1"/>
    <col min="15894" max="15895" width="9.28515625" style="1" bestFit="1" customWidth="1"/>
    <col min="15896" max="15896" width="15.5703125" style="1" customWidth="1"/>
    <col min="15897" max="15897" width="15.28515625" style="1" customWidth="1"/>
    <col min="15898" max="15898" width="13.42578125" style="1" customWidth="1"/>
    <col min="15899" max="15899" width="10.85546875" style="1" customWidth="1"/>
    <col min="15900" max="16127" width="9.140625" style="1"/>
    <col min="16128" max="16128" width="1.140625" style="1" customWidth="1"/>
    <col min="16129" max="16129" width="9.28515625" style="1" bestFit="1" customWidth="1"/>
    <col min="16130" max="16130" width="14.85546875" style="1" customWidth="1"/>
    <col min="16131" max="16131" width="16.85546875" style="1" customWidth="1"/>
    <col min="16132" max="16132" width="10" style="1" customWidth="1"/>
    <col min="16133" max="16134" width="9.28515625" style="1" bestFit="1" customWidth="1"/>
    <col min="16135" max="16135" width="14.85546875" style="1" customWidth="1"/>
    <col min="16136" max="16136" width="11" style="1" customWidth="1"/>
    <col min="16137" max="16137" width="13.7109375" style="1" customWidth="1"/>
    <col min="16138" max="16138" width="14.28515625" style="1" customWidth="1"/>
    <col min="16139" max="16139" width="12.85546875" style="1" customWidth="1"/>
    <col min="16140" max="16140" width="13.5703125" style="1" customWidth="1"/>
    <col min="16141" max="16141" width="15.140625" style="1" customWidth="1"/>
    <col min="16142" max="16142" width="12.42578125" style="1" customWidth="1"/>
    <col min="16143" max="16143" width="12.5703125" style="1" customWidth="1"/>
    <col min="16144" max="16144" width="9.28515625" style="1" bestFit="1" customWidth="1"/>
    <col min="16145" max="16145" width="9.7109375" style="1" customWidth="1"/>
    <col min="16146" max="16146" width="8.5703125" style="1" customWidth="1"/>
    <col min="16147" max="16147" width="8.42578125" style="1" customWidth="1"/>
    <col min="16148" max="16148" width="10" style="1" customWidth="1"/>
    <col min="16149" max="16149" width="10.140625" style="1" customWidth="1"/>
    <col min="16150" max="16151" width="9.28515625" style="1" bestFit="1" customWidth="1"/>
    <col min="16152" max="16152" width="15.5703125" style="1" customWidth="1"/>
    <col min="16153" max="16153" width="15.28515625" style="1" customWidth="1"/>
    <col min="16154" max="16154" width="13.42578125" style="1" customWidth="1"/>
    <col min="16155" max="16155" width="10.85546875" style="1" customWidth="1"/>
    <col min="16156" max="16384" width="9.140625" style="1"/>
  </cols>
  <sheetData>
    <row r="1" spans="1:27" ht="36.75" customHeight="1" x14ac:dyDescent="0.25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7" ht="23.25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9"/>
      <c r="M2" s="2"/>
      <c r="N2" s="2"/>
      <c r="O2" s="2"/>
      <c r="P2" s="2"/>
      <c r="Q2" s="2"/>
      <c r="R2" s="29"/>
      <c r="S2" s="29"/>
      <c r="T2" s="32"/>
      <c r="U2" s="33"/>
      <c r="V2" s="29"/>
      <c r="W2" s="29"/>
      <c r="X2" s="29"/>
      <c r="Y2" s="31"/>
      <c r="Z2" s="185" t="s">
        <v>40</v>
      </c>
      <c r="AA2" s="185"/>
    </row>
    <row r="3" spans="1:27" ht="19.5" customHeight="1" x14ac:dyDescent="0.25">
      <c r="A3" s="186" t="s">
        <v>37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ht="19.5" customHeight="1" x14ac:dyDescent="0.25">
      <c r="A4" s="187" t="s">
        <v>25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27" ht="29.25" customHeight="1" x14ac:dyDescent="0.25">
      <c r="A5" s="188" t="s">
        <v>38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</row>
    <row r="6" spans="1:27" s="52" customFormat="1" ht="18" customHeight="1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44.25" customHeight="1" x14ac:dyDescent="0.25">
      <c r="A7" s="190" t="s">
        <v>0</v>
      </c>
      <c r="B7" s="176" t="s">
        <v>3</v>
      </c>
      <c r="C7" s="177"/>
      <c r="D7" s="177"/>
      <c r="E7" s="177"/>
      <c r="F7" s="177"/>
      <c r="G7" s="178"/>
      <c r="H7" s="180" t="s">
        <v>67</v>
      </c>
      <c r="I7" s="176" t="s">
        <v>4</v>
      </c>
      <c r="J7" s="177"/>
      <c r="K7" s="177"/>
      <c r="L7" s="178"/>
      <c r="M7" s="176" t="s">
        <v>5</v>
      </c>
      <c r="N7" s="177"/>
      <c r="O7" s="177"/>
      <c r="P7" s="177"/>
      <c r="Q7" s="178"/>
      <c r="R7" s="176" t="s">
        <v>65</v>
      </c>
      <c r="S7" s="177"/>
      <c r="T7" s="177"/>
      <c r="U7" s="177"/>
      <c r="V7" s="177"/>
      <c r="W7" s="177"/>
      <c r="X7" s="177"/>
      <c r="Y7" s="178"/>
      <c r="Z7" s="180" t="s">
        <v>6</v>
      </c>
      <c r="AA7" s="181" t="s">
        <v>64</v>
      </c>
    </row>
    <row r="8" spans="1:27" ht="15" x14ac:dyDescent="0.25">
      <c r="A8" s="191"/>
      <c r="B8" s="168"/>
      <c r="C8" s="179"/>
      <c r="D8" s="179"/>
      <c r="E8" s="179"/>
      <c r="F8" s="179"/>
      <c r="G8" s="169"/>
      <c r="H8" s="172"/>
      <c r="I8" s="168"/>
      <c r="J8" s="179"/>
      <c r="K8" s="179"/>
      <c r="L8" s="169"/>
      <c r="M8" s="168"/>
      <c r="N8" s="179"/>
      <c r="O8" s="179"/>
      <c r="P8" s="179"/>
      <c r="Q8" s="169"/>
      <c r="R8" s="168"/>
      <c r="S8" s="179"/>
      <c r="T8" s="179"/>
      <c r="U8" s="179"/>
      <c r="V8" s="179"/>
      <c r="W8" s="179"/>
      <c r="X8" s="179"/>
      <c r="Y8" s="169"/>
      <c r="Z8" s="172"/>
      <c r="AA8" s="182"/>
    </row>
    <row r="9" spans="1:27" ht="90.75" customHeight="1" x14ac:dyDescent="0.25">
      <c r="A9" s="191"/>
      <c r="B9" s="170" t="s">
        <v>7</v>
      </c>
      <c r="C9" s="170" t="s">
        <v>8</v>
      </c>
      <c r="D9" s="170" t="s">
        <v>9</v>
      </c>
      <c r="E9" s="173" t="s">
        <v>10</v>
      </c>
      <c r="F9" s="175"/>
      <c r="G9" s="170" t="s">
        <v>11</v>
      </c>
      <c r="H9" s="172"/>
      <c r="I9" s="170" t="s">
        <v>1</v>
      </c>
      <c r="J9" s="170" t="s">
        <v>2</v>
      </c>
      <c r="K9" s="170" t="s">
        <v>61</v>
      </c>
      <c r="L9" s="170" t="s">
        <v>62</v>
      </c>
      <c r="M9" s="173" t="s">
        <v>63</v>
      </c>
      <c r="N9" s="174"/>
      <c r="O9" s="175"/>
      <c r="P9" s="170" t="s">
        <v>12</v>
      </c>
      <c r="Q9" s="170" t="s">
        <v>13</v>
      </c>
      <c r="R9" s="166" t="s">
        <v>73</v>
      </c>
      <c r="S9" s="167"/>
      <c r="T9" s="162" t="s">
        <v>66</v>
      </c>
      <c r="U9" s="163"/>
      <c r="V9" s="166" t="s">
        <v>14</v>
      </c>
      <c r="W9" s="167"/>
      <c r="X9" s="166" t="s">
        <v>15</v>
      </c>
      <c r="Y9" s="167"/>
      <c r="Z9" s="172"/>
      <c r="AA9" s="182"/>
    </row>
    <row r="10" spans="1:27" ht="86.25" customHeight="1" x14ac:dyDescent="0.25">
      <c r="A10" s="191"/>
      <c r="B10" s="172"/>
      <c r="C10" s="172"/>
      <c r="D10" s="172"/>
      <c r="E10" s="170" t="s">
        <v>16</v>
      </c>
      <c r="F10" s="170" t="s">
        <v>17</v>
      </c>
      <c r="G10" s="172"/>
      <c r="H10" s="172"/>
      <c r="I10" s="172"/>
      <c r="J10" s="172"/>
      <c r="K10" s="172"/>
      <c r="L10" s="172"/>
      <c r="M10" s="170" t="s">
        <v>24</v>
      </c>
      <c r="N10" s="170" t="s">
        <v>35</v>
      </c>
      <c r="O10" s="170" t="s">
        <v>36</v>
      </c>
      <c r="P10" s="172"/>
      <c r="Q10" s="172"/>
      <c r="R10" s="168"/>
      <c r="S10" s="169"/>
      <c r="T10" s="164"/>
      <c r="U10" s="165"/>
      <c r="V10" s="168"/>
      <c r="W10" s="169"/>
      <c r="X10" s="168"/>
      <c r="Y10" s="169"/>
      <c r="Z10" s="172"/>
      <c r="AA10" s="182"/>
    </row>
    <row r="11" spans="1:27" ht="80.25" customHeight="1" x14ac:dyDescent="0.25">
      <c r="A11" s="192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55" t="s">
        <v>18</v>
      </c>
      <c r="S11" s="55" t="s">
        <v>19</v>
      </c>
      <c r="T11" s="48" t="s">
        <v>18</v>
      </c>
      <c r="U11" s="49" t="s">
        <v>19</v>
      </c>
      <c r="V11" s="55" t="s">
        <v>16</v>
      </c>
      <c r="W11" s="55" t="s">
        <v>17</v>
      </c>
      <c r="X11" s="55" t="s">
        <v>18</v>
      </c>
      <c r="Y11" s="55" t="s">
        <v>19</v>
      </c>
      <c r="Z11" s="171"/>
      <c r="AA11" s="183"/>
    </row>
    <row r="12" spans="1:27" ht="18" customHeight="1" x14ac:dyDescent="0.2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0">
        <v>14</v>
      </c>
      <c r="O12" s="50">
        <v>15</v>
      </c>
      <c r="P12" s="50">
        <v>16</v>
      </c>
      <c r="Q12" s="50">
        <v>17</v>
      </c>
      <c r="R12" s="50">
        <v>18</v>
      </c>
      <c r="S12" s="50">
        <v>19</v>
      </c>
      <c r="T12" s="51">
        <v>20</v>
      </c>
      <c r="U12" s="51">
        <v>21</v>
      </c>
      <c r="V12" s="50">
        <v>22</v>
      </c>
      <c r="W12" s="50">
        <v>23</v>
      </c>
      <c r="X12" s="50">
        <v>24</v>
      </c>
      <c r="Y12" s="50">
        <v>25</v>
      </c>
      <c r="Z12" s="50">
        <v>26</v>
      </c>
      <c r="AA12" s="50">
        <v>27</v>
      </c>
    </row>
    <row r="13" spans="1:27" s="15" customFormat="1" ht="39.75" customHeight="1" x14ac:dyDescent="0.25">
      <c r="A13" s="10">
        <v>1</v>
      </c>
      <c r="B13" s="156" t="s">
        <v>57</v>
      </c>
      <c r="C13" s="11" t="s">
        <v>41</v>
      </c>
      <c r="D13" s="12" t="s">
        <v>21</v>
      </c>
      <c r="E13" s="13">
        <v>134</v>
      </c>
      <c r="F13" s="13">
        <v>134</v>
      </c>
      <c r="G13" s="156" t="s">
        <v>58</v>
      </c>
      <c r="H13" s="156" t="s">
        <v>59</v>
      </c>
      <c r="I13" s="14">
        <v>278687.56891000032</v>
      </c>
      <c r="J13" s="14">
        <v>278687.56892000005</v>
      </c>
      <c r="K13" s="14">
        <v>0</v>
      </c>
      <c r="L13" s="14">
        <v>0</v>
      </c>
      <c r="M13" s="14">
        <v>278687.56892000005</v>
      </c>
      <c r="N13" s="14">
        <v>0</v>
      </c>
      <c r="O13" s="14">
        <v>0</v>
      </c>
      <c r="P13" s="14" t="s">
        <v>60</v>
      </c>
      <c r="Q13" s="14" t="s">
        <v>60</v>
      </c>
      <c r="R13" s="13" t="s">
        <v>60</v>
      </c>
      <c r="S13" s="13" t="s">
        <v>60</v>
      </c>
      <c r="T13" s="34" t="s">
        <v>60</v>
      </c>
      <c r="U13" s="34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53" t="s">
        <v>78</v>
      </c>
      <c r="AA13" s="159" t="s">
        <v>70</v>
      </c>
    </row>
    <row r="14" spans="1:27" s="15" customFormat="1" ht="35.25" customHeight="1" x14ac:dyDescent="0.25">
      <c r="A14" s="17">
        <v>2</v>
      </c>
      <c r="B14" s="157"/>
      <c r="C14" s="18" t="s">
        <v>54</v>
      </c>
      <c r="D14" s="12" t="s">
        <v>20</v>
      </c>
      <c r="E14" s="19">
        <v>59.57</v>
      </c>
      <c r="F14" s="19">
        <v>59.57</v>
      </c>
      <c r="G14" s="157"/>
      <c r="H14" s="157"/>
      <c r="I14" s="14">
        <v>680795.43699999992</v>
      </c>
      <c r="J14" s="14">
        <v>680795.43700000003</v>
      </c>
      <c r="K14" s="14">
        <v>0</v>
      </c>
      <c r="L14" s="14">
        <v>0</v>
      </c>
      <c r="M14" s="14">
        <v>680795.43700000003</v>
      </c>
      <c r="N14" s="14">
        <v>0</v>
      </c>
      <c r="O14" s="14">
        <v>0</v>
      </c>
      <c r="P14" s="28" t="s">
        <v>60</v>
      </c>
      <c r="Q14" s="28" t="s">
        <v>60</v>
      </c>
      <c r="R14" s="13">
        <v>1876</v>
      </c>
      <c r="S14" s="13">
        <v>0</v>
      </c>
      <c r="T14" s="59">
        <v>73.550000000000011</v>
      </c>
      <c r="U14" s="59">
        <v>28.35</v>
      </c>
      <c r="V14" s="19">
        <v>5.73</v>
      </c>
      <c r="W14" s="19">
        <v>5.585</v>
      </c>
      <c r="X14" s="13">
        <v>13</v>
      </c>
      <c r="Y14" s="13">
        <v>0</v>
      </c>
      <c r="Z14" s="154"/>
      <c r="AA14" s="160"/>
    </row>
    <row r="15" spans="1:27" s="15" customFormat="1" ht="39.75" customHeight="1" x14ac:dyDescent="0.25">
      <c r="A15" s="20" t="s">
        <v>49</v>
      </c>
      <c r="B15" s="157"/>
      <c r="C15" s="18" t="s">
        <v>55</v>
      </c>
      <c r="D15" s="12" t="s">
        <v>21</v>
      </c>
      <c r="E15" s="13">
        <v>68</v>
      </c>
      <c r="F15" s="13">
        <v>68</v>
      </c>
      <c r="G15" s="157"/>
      <c r="H15" s="157"/>
      <c r="I15" s="14">
        <v>3215796.5286900001</v>
      </c>
      <c r="J15" s="14">
        <v>3215796.5306899999</v>
      </c>
      <c r="K15" s="14">
        <v>0</v>
      </c>
      <c r="L15" s="14">
        <v>0</v>
      </c>
      <c r="M15" s="14">
        <v>3049722.5306899999</v>
      </c>
      <c r="N15" s="14">
        <v>166074</v>
      </c>
      <c r="O15" s="14">
        <v>0</v>
      </c>
      <c r="P15" s="28" t="s">
        <v>60</v>
      </c>
      <c r="Q15" s="28" t="s">
        <v>60</v>
      </c>
      <c r="R15" s="47">
        <v>19222</v>
      </c>
      <c r="S15" s="58">
        <v>0</v>
      </c>
      <c r="T15" s="45">
        <v>94.45714285714287</v>
      </c>
      <c r="U15" s="44">
        <v>0</v>
      </c>
      <c r="V15" s="46">
        <v>0.375</v>
      </c>
      <c r="W15" s="46">
        <v>0.37166666666666665</v>
      </c>
      <c r="X15" s="43">
        <v>92</v>
      </c>
      <c r="Y15" s="43">
        <v>10</v>
      </c>
      <c r="Z15" s="154"/>
      <c r="AA15" s="160"/>
    </row>
    <row r="16" spans="1:27" s="21" customFormat="1" ht="35.25" customHeight="1" x14ac:dyDescent="0.25">
      <c r="A16" s="20" t="s">
        <v>56</v>
      </c>
      <c r="B16" s="157"/>
      <c r="C16" s="18" t="s">
        <v>53</v>
      </c>
      <c r="D16" s="12" t="s">
        <v>21</v>
      </c>
      <c r="E16" s="13">
        <v>2</v>
      </c>
      <c r="F16" s="13">
        <v>2</v>
      </c>
      <c r="G16" s="157"/>
      <c r="H16" s="157"/>
      <c r="I16" s="14">
        <v>7658.3339999999998</v>
      </c>
      <c r="J16" s="14">
        <v>7658.3339999999998</v>
      </c>
      <c r="K16" s="14">
        <v>0</v>
      </c>
      <c r="L16" s="14">
        <v>0</v>
      </c>
      <c r="M16" s="14">
        <v>7658.3339999999998</v>
      </c>
      <c r="N16" s="14">
        <v>0</v>
      </c>
      <c r="O16" s="14">
        <v>0</v>
      </c>
      <c r="P16" s="28" t="s">
        <v>60</v>
      </c>
      <c r="Q16" s="28" t="s">
        <v>60</v>
      </c>
      <c r="R16" s="13" t="s">
        <v>60</v>
      </c>
      <c r="S16" s="13" t="s">
        <v>60</v>
      </c>
      <c r="T16" s="34" t="s">
        <v>60</v>
      </c>
      <c r="U16" s="34" t="s">
        <v>60</v>
      </c>
      <c r="V16" s="13" t="s">
        <v>60</v>
      </c>
      <c r="W16" s="13" t="s">
        <v>60</v>
      </c>
      <c r="X16" s="13" t="s">
        <v>60</v>
      </c>
      <c r="Y16" s="13" t="s">
        <v>60</v>
      </c>
      <c r="Z16" s="154"/>
      <c r="AA16" s="160"/>
    </row>
    <row r="17" spans="1:27" s="21" customFormat="1" ht="37.5" customHeight="1" x14ac:dyDescent="0.25">
      <c r="A17" s="9"/>
      <c r="B17" s="157"/>
      <c r="C17" s="18" t="s">
        <v>68</v>
      </c>
      <c r="D17" s="16"/>
      <c r="E17" s="22"/>
      <c r="F17" s="22"/>
      <c r="G17" s="157"/>
      <c r="H17" s="157"/>
      <c r="I17" s="14">
        <f t="shared" ref="I17:O17" si="0">I13+I14+I15+I16</f>
        <v>4182937.8686000002</v>
      </c>
      <c r="J17" s="14">
        <f t="shared" si="0"/>
        <v>4182937.8706099996</v>
      </c>
      <c r="K17" s="14">
        <f t="shared" si="0"/>
        <v>0</v>
      </c>
      <c r="L17" s="14">
        <f t="shared" si="0"/>
        <v>0</v>
      </c>
      <c r="M17" s="14">
        <f t="shared" si="0"/>
        <v>4016863.8706099996</v>
      </c>
      <c r="N17" s="14">
        <f t="shared" si="0"/>
        <v>166074</v>
      </c>
      <c r="O17" s="14">
        <f t="shared" si="0"/>
        <v>0</v>
      </c>
      <c r="P17" s="28" t="s">
        <v>60</v>
      </c>
      <c r="Q17" s="28" t="s">
        <v>60</v>
      </c>
      <c r="R17" s="13" t="s">
        <v>60</v>
      </c>
      <c r="S17" s="13" t="s">
        <v>60</v>
      </c>
      <c r="T17" s="34" t="s">
        <v>60</v>
      </c>
      <c r="U17" s="34" t="s">
        <v>60</v>
      </c>
      <c r="V17" s="13" t="s">
        <v>60</v>
      </c>
      <c r="W17" s="13" t="s">
        <v>60</v>
      </c>
      <c r="X17" s="13" t="s">
        <v>60</v>
      </c>
      <c r="Y17" s="13" t="s">
        <v>60</v>
      </c>
      <c r="Z17" s="154"/>
      <c r="AA17" s="160"/>
    </row>
    <row r="18" spans="1:27" s="21" customFormat="1" ht="40.5" customHeight="1" x14ac:dyDescent="0.25">
      <c r="A18" s="9"/>
      <c r="B18" s="158"/>
      <c r="C18" s="18" t="s">
        <v>52</v>
      </c>
      <c r="D18" s="12" t="s">
        <v>21</v>
      </c>
      <c r="E18" s="22"/>
      <c r="F18" s="22"/>
      <c r="G18" s="158"/>
      <c r="H18" s="158"/>
      <c r="I18" s="14">
        <v>32038.35</v>
      </c>
      <c r="J18" s="14">
        <v>32038.35</v>
      </c>
      <c r="K18" s="24"/>
      <c r="L18" s="42" t="s">
        <v>69</v>
      </c>
      <c r="M18" s="23"/>
      <c r="N18" s="23"/>
      <c r="O18" s="23"/>
      <c r="P18" s="28" t="s">
        <v>60</v>
      </c>
      <c r="Q18" s="28" t="s">
        <v>60</v>
      </c>
      <c r="R18" s="13" t="s">
        <v>60</v>
      </c>
      <c r="S18" s="13" t="s">
        <v>60</v>
      </c>
      <c r="T18" s="34" t="s">
        <v>60</v>
      </c>
      <c r="U18" s="34" t="s">
        <v>60</v>
      </c>
      <c r="V18" s="13" t="s">
        <v>60</v>
      </c>
      <c r="W18" s="13" t="s">
        <v>60</v>
      </c>
      <c r="X18" s="13" t="s">
        <v>60</v>
      </c>
      <c r="Y18" s="13" t="s">
        <v>60</v>
      </c>
      <c r="Z18" s="154"/>
      <c r="AA18" s="161"/>
    </row>
    <row r="19" spans="1:27" s="21" customFormat="1" ht="38.25" customHeight="1" x14ac:dyDescent="0.25">
      <c r="A19" s="9"/>
      <c r="B19" s="54"/>
      <c r="C19" s="18" t="s">
        <v>74</v>
      </c>
      <c r="D19" s="12"/>
      <c r="E19" s="22"/>
      <c r="F19" s="22"/>
      <c r="G19" s="54"/>
      <c r="H19" s="54"/>
      <c r="I19" s="14"/>
      <c r="J19" s="14">
        <v>33265</v>
      </c>
      <c r="K19" s="14">
        <v>33265</v>
      </c>
      <c r="L19" s="42" t="s">
        <v>76</v>
      </c>
      <c r="M19" s="23"/>
      <c r="N19" s="23"/>
      <c r="O19" s="14">
        <v>33265</v>
      </c>
      <c r="P19" s="28"/>
      <c r="Q19" s="28"/>
      <c r="R19" s="13"/>
      <c r="S19" s="13"/>
      <c r="T19" s="34"/>
      <c r="U19" s="34"/>
      <c r="V19" s="13"/>
      <c r="W19" s="13"/>
      <c r="X19" s="13"/>
      <c r="Y19" s="13"/>
      <c r="Z19" s="155"/>
      <c r="AA19" s="57"/>
    </row>
    <row r="20" spans="1:27" ht="36.75" customHeight="1" x14ac:dyDescent="0.25">
      <c r="A20" s="37"/>
      <c r="B20" s="25"/>
      <c r="C20" s="26" t="s">
        <v>77</v>
      </c>
      <c r="D20" s="27"/>
      <c r="E20" s="27"/>
      <c r="F20" s="27"/>
      <c r="G20" s="27"/>
      <c r="H20" s="27"/>
      <c r="I20" s="14">
        <f>I13+I14+I15+I16+I18+I19</f>
        <v>4214976.2186000003</v>
      </c>
      <c r="J20" s="14">
        <f>J13+J14+J15+J16+J18+J19</f>
        <v>4248241.2206099993</v>
      </c>
      <c r="K20" s="14">
        <f>K13+K14+K15+K16+K18+K19</f>
        <v>33265</v>
      </c>
      <c r="L20" s="14"/>
      <c r="M20" s="14"/>
      <c r="N20" s="14"/>
      <c r="O20" s="14">
        <f>O19</f>
        <v>33265</v>
      </c>
      <c r="P20" s="14"/>
      <c r="Q20" s="14"/>
      <c r="R20" s="13"/>
      <c r="S20" s="13"/>
      <c r="T20" s="34"/>
      <c r="U20" s="34"/>
      <c r="V20" s="13"/>
      <c r="W20" s="13"/>
      <c r="X20" s="13"/>
      <c r="Y20" s="13"/>
      <c r="Z20" s="14"/>
      <c r="AA20" s="14"/>
    </row>
    <row r="21" spans="1:27" ht="30.75" customHeight="1" x14ac:dyDescent="0.25">
      <c r="A21" s="3"/>
      <c r="B21" s="8"/>
      <c r="C21" s="7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9"/>
      <c r="S21" s="39"/>
      <c r="T21" s="40"/>
      <c r="U21" s="41"/>
      <c r="V21" s="39"/>
      <c r="W21" s="39"/>
      <c r="X21" s="39"/>
      <c r="Y21" s="39"/>
      <c r="Z21" s="38"/>
      <c r="AA21" s="38"/>
    </row>
    <row r="22" spans="1:27" ht="41.25" customHeight="1" x14ac:dyDescent="0.25">
      <c r="A22" s="3"/>
      <c r="B22" s="8" t="s">
        <v>69</v>
      </c>
      <c r="C22" s="152" t="s">
        <v>71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38"/>
    </row>
    <row r="23" spans="1:27" ht="34.5" customHeight="1" x14ac:dyDescent="0.25">
      <c r="A23" s="3"/>
      <c r="B23" s="8" t="s">
        <v>76</v>
      </c>
      <c r="C23" s="7" t="s">
        <v>75</v>
      </c>
      <c r="D23" s="53"/>
      <c r="E23" s="53"/>
      <c r="F23" s="53"/>
      <c r="G23" s="53"/>
      <c r="H23" s="53"/>
      <c r="I23" s="53"/>
      <c r="J23" s="53"/>
      <c r="K23" s="53"/>
      <c r="L23" s="53"/>
      <c r="M23" s="38"/>
      <c r="N23" s="38"/>
      <c r="O23" s="38"/>
      <c r="P23" s="38"/>
      <c r="Q23" s="38"/>
      <c r="R23" s="39"/>
      <c r="S23" s="39"/>
      <c r="T23" s="40"/>
      <c r="U23" s="41"/>
      <c r="V23" s="39"/>
      <c r="W23" s="39"/>
      <c r="X23" s="39"/>
      <c r="Y23" s="39"/>
      <c r="Z23" s="38"/>
      <c r="AA23" s="38"/>
    </row>
    <row r="24" spans="1:27" ht="43.5" customHeight="1" x14ac:dyDescent="0.25">
      <c r="A24" s="3"/>
      <c r="B24" s="8"/>
      <c r="C24" s="152" t="s">
        <v>72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38"/>
    </row>
  </sheetData>
  <mergeCells count="41">
    <mergeCell ref="A7:A11"/>
    <mergeCell ref="B7:G8"/>
    <mergeCell ref="H7:H11"/>
    <mergeCell ref="I7:L8"/>
    <mergeCell ref="M7:Q8"/>
    <mergeCell ref="A1:AA1"/>
    <mergeCell ref="Z2:AA2"/>
    <mergeCell ref="A3:AA3"/>
    <mergeCell ref="A4:AA4"/>
    <mergeCell ref="A5:AA5"/>
    <mergeCell ref="R7:Y8"/>
    <mergeCell ref="Z7:Z11"/>
    <mergeCell ref="AA7:AA11"/>
    <mergeCell ref="B9:B11"/>
    <mergeCell ref="C9:C11"/>
    <mergeCell ref="D9:D11"/>
    <mergeCell ref="E9:F9"/>
    <mergeCell ref="G9:G11"/>
    <mergeCell ref="I9:I11"/>
    <mergeCell ref="J9:J11"/>
    <mergeCell ref="AA13:AA18"/>
    <mergeCell ref="T9:U10"/>
    <mergeCell ref="V9:W10"/>
    <mergeCell ref="X9:Y10"/>
    <mergeCell ref="E10:E11"/>
    <mergeCell ref="F10:F11"/>
    <mergeCell ref="M10:M11"/>
    <mergeCell ref="N10:N11"/>
    <mergeCell ref="O10:O11"/>
    <mergeCell ref="K9:K11"/>
    <mergeCell ref="L9:L11"/>
    <mergeCell ref="M9:O9"/>
    <mergeCell ref="P9:P11"/>
    <mergeCell ref="Q9:Q11"/>
    <mergeCell ref="R9:S10"/>
    <mergeCell ref="C22:Z22"/>
    <mergeCell ref="C24:Z24"/>
    <mergeCell ref="Z13:Z19"/>
    <mergeCell ref="B13:B18"/>
    <mergeCell ref="G13:G18"/>
    <mergeCell ref="H13:H18"/>
  </mergeCells>
  <pageMargins left="0.11811023622047245" right="0.11811023622047245" top="0.15748031496062992" bottom="0.15748031496062992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A234"/>
  <sheetViews>
    <sheetView tabSelected="1" view="pageBreakPreview" zoomScale="55" zoomScaleNormal="70" zoomScaleSheetLayoutView="55" workbookViewId="0">
      <selection activeCell="F246" sqref="F246"/>
    </sheetView>
  </sheetViews>
  <sheetFormatPr defaultRowHeight="18.75" outlineLevelRow="3" x14ac:dyDescent="0.3"/>
  <cols>
    <col min="1" max="1" width="11" style="92" customWidth="1"/>
    <col min="2" max="2" width="15.140625" style="60" customWidth="1"/>
    <col min="3" max="3" width="98.140625" style="93" customWidth="1"/>
    <col min="4" max="4" width="21.28515625" style="93" customWidth="1"/>
    <col min="5" max="5" width="13.42578125" style="93" customWidth="1"/>
    <col min="6" max="6" width="13.42578125" style="60" customWidth="1"/>
    <col min="7" max="7" width="13.7109375" style="60" customWidth="1"/>
    <col min="8" max="8" width="13" style="60" customWidth="1"/>
    <col min="9" max="9" width="20.7109375" style="93" customWidth="1"/>
    <col min="10" max="10" width="24.140625" style="6" customWidth="1"/>
    <col min="11" max="11" width="15" style="60" customWidth="1"/>
    <col min="12" max="12" width="16.140625" style="6" customWidth="1"/>
    <col min="13" max="13" width="22.140625" style="6" customWidth="1"/>
    <col min="14" max="14" width="26.5703125" style="6" customWidth="1"/>
    <col min="15" max="15" width="16.5703125" style="6" customWidth="1"/>
    <col min="16" max="16" width="15.140625" style="6" customWidth="1"/>
    <col min="17" max="17" width="18.140625" style="6" customWidth="1"/>
    <col min="18" max="18" width="18.5703125" style="6" customWidth="1"/>
    <col min="19" max="19" width="18.85546875" style="6" customWidth="1"/>
    <col min="20" max="20" width="18" style="99" customWidth="1"/>
    <col min="21" max="21" width="17.5703125" style="6" customWidth="1"/>
    <col min="22" max="22" width="15.85546875" style="6" customWidth="1"/>
    <col min="23" max="23" width="19" style="6" customWidth="1"/>
    <col min="24" max="24" width="17.42578125" style="6" customWidth="1"/>
    <col min="25" max="25" width="27.140625" style="60" customWidth="1"/>
    <col min="26" max="26" width="25.140625" style="60" customWidth="1"/>
    <col min="27" max="254" width="9.140625" style="60"/>
    <col min="255" max="255" width="1.140625" style="60" customWidth="1"/>
    <col min="256" max="256" width="9.28515625" style="60" bestFit="1" customWidth="1"/>
    <col min="257" max="257" width="14.85546875" style="60" customWidth="1"/>
    <col min="258" max="258" width="16.85546875" style="60" customWidth="1"/>
    <col min="259" max="259" width="10" style="60" customWidth="1"/>
    <col min="260" max="261" width="9.28515625" style="60" bestFit="1" customWidth="1"/>
    <col min="262" max="262" width="14.85546875" style="60" customWidth="1"/>
    <col min="263" max="263" width="11" style="60" customWidth="1"/>
    <col min="264" max="264" width="13.7109375" style="60" customWidth="1"/>
    <col min="265" max="265" width="14.28515625" style="60" customWidth="1"/>
    <col min="266" max="266" width="12.85546875" style="60" customWidth="1"/>
    <col min="267" max="267" width="13.5703125" style="60" customWidth="1"/>
    <col min="268" max="268" width="15.140625" style="60" customWidth="1"/>
    <col min="269" max="269" width="12.42578125" style="60" customWidth="1"/>
    <col min="270" max="270" width="12.5703125" style="60" customWidth="1"/>
    <col min="271" max="271" width="9.28515625" style="60" bestFit="1" customWidth="1"/>
    <col min="272" max="272" width="9.7109375" style="60" customWidth="1"/>
    <col min="273" max="273" width="8.5703125" style="60" customWidth="1"/>
    <col min="274" max="274" width="8.42578125" style="60" customWidth="1"/>
    <col min="275" max="275" width="10" style="60" customWidth="1"/>
    <col min="276" max="276" width="10.140625" style="60" customWidth="1"/>
    <col min="277" max="278" width="9.28515625" style="60" bestFit="1" customWidth="1"/>
    <col min="279" max="279" width="15.5703125" style="60" customWidth="1"/>
    <col min="280" max="280" width="15.28515625" style="60" customWidth="1"/>
    <col min="281" max="281" width="13.42578125" style="60" customWidth="1"/>
    <col min="282" max="282" width="10.85546875" style="60" customWidth="1"/>
    <col min="283" max="510" width="9.140625" style="60"/>
    <col min="511" max="511" width="1.140625" style="60" customWidth="1"/>
    <col min="512" max="512" width="9.28515625" style="60" bestFit="1" customWidth="1"/>
    <col min="513" max="513" width="14.85546875" style="60" customWidth="1"/>
    <col min="514" max="514" width="16.85546875" style="60" customWidth="1"/>
    <col min="515" max="515" width="10" style="60" customWidth="1"/>
    <col min="516" max="517" width="9.28515625" style="60" bestFit="1" customWidth="1"/>
    <col min="518" max="518" width="14.85546875" style="60" customWidth="1"/>
    <col min="519" max="519" width="11" style="60" customWidth="1"/>
    <col min="520" max="520" width="13.7109375" style="60" customWidth="1"/>
    <col min="521" max="521" width="14.28515625" style="60" customWidth="1"/>
    <col min="522" max="522" width="12.85546875" style="60" customWidth="1"/>
    <col min="523" max="523" width="13.5703125" style="60" customWidth="1"/>
    <col min="524" max="524" width="15.140625" style="60" customWidth="1"/>
    <col min="525" max="525" width="12.42578125" style="60" customWidth="1"/>
    <col min="526" max="526" width="12.5703125" style="60" customWidth="1"/>
    <col min="527" max="527" width="9.28515625" style="60" bestFit="1" customWidth="1"/>
    <col min="528" max="528" width="9.7109375" style="60" customWidth="1"/>
    <col min="529" max="529" width="8.5703125" style="60" customWidth="1"/>
    <col min="530" max="530" width="8.42578125" style="60" customWidth="1"/>
    <col min="531" max="531" width="10" style="60" customWidth="1"/>
    <col min="532" max="532" width="10.140625" style="60" customWidth="1"/>
    <col min="533" max="534" width="9.28515625" style="60" bestFit="1" customWidth="1"/>
    <col min="535" max="535" width="15.5703125" style="60" customWidth="1"/>
    <col min="536" max="536" width="15.28515625" style="60" customWidth="1"/>
    <col min="537" max="537" width="13.42578125" style="60" customWidth="1"/>
    <col min="538" max="538" width="10.85546875" style="60" customWidth="1"/>
    <col min="539" max="766" width="9.140625" style="60"/>
    <col min="767" max="767" width="1.140625" style="60" customWidth="1"/>
    <col min="768" max="768" width="9.28515625" style="60" bestFit="1" customWidth="1"/>
    <col min="769" max="769" width="14.85546875" style="60" customWidth="1"/>
    <col min="770" max="770" width="16.85546875" style="60" customWidth="1"/>
    <col min="771" max="771" width="10" style="60" customWidth="1"/>
    <col min="772" max="773" width="9.28515625" style="60" bestFit="1" customWidth="1"/>
    <col min="774" max="774" width="14.85546875" style="60" customWidth="1"/>
    <col min="775" max="775" width="11" style="60" customWidth="1"/>
    <col min="776" max="776" width="13.7109375" style="60" customWidth="1"/>
    <col min="777" max="777" width="14.28515625" style="60" customWidth="1"/>
    <col min="778" max="778" width="12.85546875" style="60" customWidth="1"/>
    <col min="779" max="779" width="13.5703125" style="60" customWidth="1"/>
    <col min="780" max="780" width="15.140625" style="60" customWidth="1"/>
    <col min="781" max="781" width="12.42578125" style="60" customWidth="1"/>
    <col min="782" max="782" width="12.5703125" style="60" customWidth="1"/>
    <col min="783" max="783" width="9.28515625" style="60" bestFit="1" customWidth="1"/>
    <col min="784" max="784" width="9.7109375" style="60" customWidth="1"/>
    <col min="785" max="785" width="8.5703125" style="60" customWidth="1"/>
    <col min="786" max="786" width="8.42578125" style="60" customWidth="1"/>
    <col min="787" max="787" width="10" style="60" customWidth="1"/>
    <col min="788" max="788" width="10.140625" style="60" customWidth="1"/>
    <col min="789" max="790" width="9.28515625" style="60" bestFit="1" customWidth="1"/>
    <col min="791" max="791" width="15.5703125" style="60" customWidth="1"/>
    <col min="792" max="792" width="15.28515625" style="60" customWidth="1"/>
    <col min="793" max="793" width="13.42578125" style="60" customWidth="1"/>
    <col min="794" max="794" width="10.85546875" style="60" customWidth="1"/>
    <col min="795" max="1022" width="9.140625" style="60"/>
    <col min="1023" max="1023" width="1.140625" style="60" customWidth="1"/>
    <col min="1024" max="1024" width="9.28515625" style="60" bestFit="1" customWidth="1"/>
    <col min="1025" max="1025" width="14.85546875" style="60" customWidth="1"/>
    <col min="1026" max="1026" width="16.85546875" style="60" customWidth="1"/>
    <col min="1027" max="1027" width="10" style="60" customWidth="1"/>
    <col min="1028" max="1029" width="9.28515625" style="60" bestFit="1" customWidth="1"/>
    <col min="1030" max="1030" width="14.85546875" style="60" customWidth="1"/>
    <col min="1031" max="1031" width="11" style="60" customWidth="1"/>
    <col min="1032" max="1032" width="13.7109375" style="60" customWidth="1"/>
    <col min="1033" max="1033" width="14.28515625" style="60" customWidth="1"/>
    <col min="1034" max="1034" width="12.85546875" style="60" customWidth="1"/>
    <col min="1035" max="1035" width="13.5703125" style="60" customWidth="1"/>
    <col min="1036" max="1036" width="15.140625" style="60" customWidth="1"/>
    <col min="1037" max="1037" width="12.42578125" style="60" customWidth="1"/>
    <col min="1038" max="1038" width="12.5703125" style="60" customWidth="1"/>
    <col min="1039" max="1039" width="9.28515625" style="60" bestFit="1" customWidth="1"/>
    <col min="1040" max="1040" width="9.7109375" style="60" customWidth="1"/>
    <col min="1041" max="1041" width="8.5703125" style="60" customWidth="1"/>
    <col min="1042" max="1042" width="8.42578125" style="60" customWidth="1"/>
    <col min="1043" max="1043" width="10" style="60" customWidth="1"/>
    <col min="1044" max="1044" width="10.140625" style="60" customWidth="1"/>
    <col min="1045" max="1046" width="9.28515625" style="60" bestFit="1" customWidth="1"/>
    <col min="1047" max="1047" width="15.5703125" style="60" customWidth="1"/>
    <col min="1048" max="1048" width="15.28515625" style="60" customWidth="1"/>
    <col min="1049" max="1049" width="13.42578125" style="60" customWidth="1"/>
    <col min="1050" max="1050" width="10.85546875" style="60" customWidth="1"/>
    <col min="1051" max="1278" width="9.140625" style="60"/>
    <col min="1279" max="1279" width="1.140625" style="60" customWidth="1"/>
    <col min="1280" max="1280" width="9.28515625" style="60" bestFit="1" customWidth="1"/>
    <col min="1281" max="1281" width="14.85546875" style="60" customWidth="1"/>
    <col min="1282" max="1282" width="16.85546875" style="60" customWidth="1"/>
    <col min="1283" max="1283" width="10" style="60" customWidth="1"/>
    <col min="1284" max="1285" width="9.28515625" style="60" bestFit="1" customWidth="1"/>
    <col min="1286" max="1286" width="14.85546875" style="60" customWidth="1"/>
    <col min="1287" max="1287" width="11" style="60" customWidth="1"/>
    <col min="1288" max="1288" width="13.7109375" style="60" customWidth="1"/>
    <col min="1289" max="1289" width="14.28515625" style="60" customWidth="1"/>
    <col min="1290" max="1290" width="12.85546875" style="60" customWidth="1"/>
    <col min="1291" max="1291" width="13.5703125" style="60" customWidth="1"/>
    <col min="1292" max="1292" width="15.140625" style="60" customWidth="1"/>
    <col min="1293" max="1293" width="12.42578125" style="60" customWidth="1"/>
    <col min="1294" max="1294" width="12.5703125" style="60" customWidth="1"/>
    <col min="1295" max="1295" width="9.28515625" style="60" bestFit="1" customWidth="1"/>
    <col min="1296" max="1296" width="9.7109375" style="60" customWidth="1"/>
    <col min="1297" max="1297" width="8.5703125" style="60" customWidth="1"/>
    <col min="1298" max="1298" width="8.42578125" style="60" customWidth="1"/>
    <col min="1299" max="1299" width="10" style="60" customWidth="1"/>
    <col min="1300" max="1300" width="10.140625" style="60" customWidth="1"/>
    <col min="1301" max="1302" width="9.28515625" style="60" bestFit="1" customWidth="1"/>
    <col min="1303" max="1303" width="15.5703125" style="60" customWidth="1"/>
    <col min="1304" max="1304" width="15.28515625" style="60" customWidth="1"/>
    <col min="1305" max="1305" width="13.42578125" style="60" customWidth="1"/>
    <col min="1306" max="1306" width="10.85546875" style="60" customWidth="1"/>
    <col min="1307" max="1534" width="9.140625" style="60"/>
    <col min="1535" max="1535" width="1.140625" style="60" customWidth="1"/>
    <col min="1536" max="1536" width="9.28515625" style="60" bestFit="1" customWidth="1"/>
    <col min="1537" max="1537" width="14.85546875" style="60" customWidth="1"/>
    <col min="1538" max="1538" width="16.85546875" style="60" customWidth="1"/>
    <col min="1539" max="1539" width="10" style="60" customWidth="1"/>
    <col min="1540" max="1541" width="9.28515625" style="60" bestFit="1" customWidth="1"/>
    <col min="1542" max="1542" width="14.85546875" style="60" customWidth="1"/>
    <col min="1543" max="1543" width="11" style="60" customWidth="1"/>
    <col min="1544" max="1544" width="13.7109375" style="60" customWidth="1"/>
    <col min="1545" max="1545" width="14.28515625" style="60" customWidth="1"/>
    <col min="1546" max="1546" width="12.85546875" style="60" customWidth="1"/>
    <col min="1547" max="1547" width="13.5703125" style="60" customWidth="1"/>
    <col min="1548" max="1548" width="15.140625" style="60" customWidth="1"/>
    <col min="1549" max="1549" width="12.42578125" style="60" customWidth="1"/>
    <col min="1550" max="1550" width="12.5703125" style="60" customWidth="1"/>
    <col min="1551" max="1551" width="9.28515625" style="60" bestFit="1" customWidth="1"/>
    <col min="1552" max="1552" width="9.7109375" style="60" customWidth="1"/>
    <col min="1553" max="1553" width="8.5703125" style="60" customWidth="1"/>
    <col min="1554" max="1554" width="8.42578125" style="60" customWidth="1"/>
    <col min="1555" max="1555" width="10" style="60" customWidth="1"/>
    <col min="1556" max="1556" width="10.140625" style="60" customWidth="1"/>
    <col min="1557" max="1558" width="9.28515625" style="60" bestFit="1" customWidth="1"/>
    <col min="1559" max="1559" width="15.5703125" style="60" customWidth="1"/>
    <col min="1560" max="1560" width="15.28515625" style="60" customWidth="1"/>
    <col min="1561" max="1561" width="13.42578125" style="60" customWidth="1"/>
    <col min="1562" max="1562" width="10.85546875" style="60" customWidth="1"/>
    <col min="1563" max="1790" width="9.140625" style="60"/>
    <col min="1791" max="1791" width="1.140625" style="60" customWidth="1"/>
    <col min="1792" max="1792" width="9.28515625" style="60" bestFit="1" customWidth="1"/>
    <col min="1793" max="1793" width="14.85546875" style="60" customWidth="1"/>
    <col min="1794" max="1794" width="16.85546875" style="60" customWidth="1"/>
    <col min="1795" max="1795" width="10" style="60" customWidth="1"/>
    <col min="1796" max="1797" width="9.28515625" style="60" bestFit="1" customWidth="1"/>
    <col min="1798" max="1798" width="14.85546875" style="60" customWidth="1"/>
    <col min="1799" max="1799" width="11" style="60" customWidth="1"/>
    <col min="1800" max="1800" width="13.7109375" style="60" customWidth="1"/>
    <col min="1801" max="1801" width="14.28515625" style="60" customWidth="1"/>
    <col min="1802" max="1802" width="12.85546875" style="60" customWidth="1"/>
    <col min="1803" max="1803" width="13.5703125" style="60" customWidth="1"/>
    <col min="1804" max="1804" width="15.140625" style="60" customWidth="1"/>
    <col min="1805" max="1805" width="12.42578125" style="60" customWidth="1"/>
    <col min="1806" max="1806" width="12.5703125" style="60" customWidth="1"/>
    <col min="1807" max="1807" width="9.28515625" style="60" bestFit="1" customWidth="1"/>
    <col min="1808" max="1808" width="9.7109375" style="60" customWidth="1"/>
    <col min="1809" max="1809" width="8.5703125" style="60" customWidth="1"/>
    <col min="1810" max="1810" width="8.42578125" style="60" customWidth="1"/>
    <col min="1811" max="1811" width="10" style="60" customWidth="1"/>
    <col min="1812" max="1812" width="10.140625" style="60" customWidth="1"/>
    <col min="1813" max="1814" width="9.28515625" style="60" bestFit="1" customWidth="1"/>
    <col min="1815" max="1815" width="15.5703125" style="60" customWidth="1"/>
    <col min="1816" max="1816" width="15.28515625" style="60" customWidth="1"/>
    <col min="1817" max="1817" width="13.42578125" style="60" customWidth="1"/>
    <col min="1818" max="1818" width="10.85546875" style="60" customWidth="1"/>
    <col min="1819" max="2046" width="9.140625" style="60"/>
    <col min="2047" max="2047" width="1.140625" style="60" customWidth="1"/>
    <col min="2048" max="2048" width="9.28515625" style="60" bestFit="1" customWidth="1"/>
    <col min="2049" max="2049" width="14.85546875" style="60" customWidth="1"/>
    <col min="2050" max="2050" width="16.85546875" style="60" customWidth="1"/>
    <col min="2051" max="2051" width="10" style="60" customWidth="1"/>
    <col min="2052" max="2053" width="9.28515625" style="60" bestFit="1" customWidth="1"/>
    <col min="2054" max="2054" width="14.85546875" style="60" customWidth="1"/>
    <col min="2055" max="2055" width="11" style="60" customWidth="1"/>
    <col min="2056" max="2056" width="13.7109375" style="60" customWidth="1"/>
    <col min="2057" max="2057" width="14.28515625" style="60" customWidth="1"/>
    <col min="2058" max="2058" width="12.85546875" style="60" customWidth="1"/>
    <col min="2059" max="2059" width="13.5703125" style="60" customWidth="1"/>
    <col min="2060" max="2060" width="15.140625" style="60" customWidth="1"/>
    <col min="2061" max="2061" width="12.42578125" style="60" customWidth="1"/>
    <col min="2062" max="2062" width="12.5703125" style="60" customWidth="1"/>
    <col min="2063" max="2063" width="9.28515625" style="60" bestFit="1" customWidth="1"/>
    <col min="2064" max="2064" width="9.7109375" style="60" customWidth="1"/>
    <col min="2065" max="2065" width="8.5703125" style="60" customWidth="1"/>
    <col min="2066" max="2066" width="8.42578125" style="60" customWidth="1"/>
    <col min="2067" max="2067" width="10" style="60" customWidth="1"/>
    <col min="2068" max="2068" width="10.140625" style="60" customWidth="1"/>
    <col min="2069" max="2070" width="9.28515625" style="60" bestFit="1" customWidth="1"/>
    <col min="2071" max="2071" width="15.5703125" style="60" customWidth="1"/>
    <col min="2072" max="2072" width="15.28515625" style="60" customWidth="1"/>
    <col min="2073" max="2073" width="13.42578125" style="60" customWidth="1"/>
    <col min="2074" max="2074" width="10.85546875" style="60" customWidth="1"/>
    <col min="2075" max="2302" width="9.140625" style="60"/>
    <col min="2303" max="2303" width="1.140625" style="60" customWidth="1"/>
    <col min="2304" max="2304" width="9.28515625" style="60" bestFit="1" customWidth="1"/>
    <col min="2305" max="2305" width="14.85546875" style="60" customWidth="1"/>
    <col min="2306" max="2306" width="16.85546875" style="60" customWidth="1"/>
    <col min="2307" max="2307" width="10" style="60" customWidth="1"/>
    <col min="2308" max="2309" width="9.28515625" style="60" bestFit="1" customWidth="1"/>
    <col min="2310" max="2310" width="14.85546875" style="60" customWidth="1"/>
    <col min="2311" max="2311" width="11" style="60" customWidth="1"/>
    <col min="2312" max="2312" width="13.7109375" style="60" customWidth="1"/>
    <col min="2313" max="2313" width="14.28515625" style="60" customWidth="1"/>
    <col min="2314" max="2314" width="12.85546875" style="60" customWidth="1"/>
    <col min="2315" max="2315" width="13.5703125" style="60" customWidth="1"/>
    <col min="2316" max="2316" width="15.140625" style="60" customWidth="1"/>
    <col min="2317" max="2317" width="12.42578125" style="60" customWidth="1"/>
    <col min="2318" max="2318" width="12.5703125" style="60" customWidth="1"/>
    <col min="2319" max="2319" width="9.28515625" style="60" bestFit="1" customWidth="1"/>
    <col min="2320" max="2320" width="9.7109375" style="60" customWidth="1"/>
    <col min="2321" max="2321" width="8.5703125" style="60" customWidth="1"/>
    <col min="2322" max="2322" width="8.42578125" style="60" customWidth="1"/>
    <col min="2323" max="2323" width="10" style="60" customWidth="1"/>
    <col min="2324" max="2324" width="10.140625" style="60" customWidth="1"/>
    <col min="2325" max="2326" width="9.28515625" style="60" bestFit="1" customWidth="1"/>
    <col min="2327" max="2327" width="15.5703125" style="60" customWidth="1"/>
    <col min="2328" max="2328" width="15.28515625" style="60" customWidth="1"/>
    <col min="2329" max="2329" width="13.42578125" style="60" customWidth="1"/>
    <col min="2330" max="2330" width="10.85546875" style="60" customWidth="1"/>
    <col min="2331" max="2558" width="9.140625" style="60"/>
    <col min="2559" max="2559" width="1.140625" style="60" customWidth="1"/>
    <col min="2560" max="2560" width="9.28515625" style="60" bestFit="1" customWidth="1"/>
    <col min="2561" max="2561" width="14.85546875" style="60" customWidth="1"/>
    <col min="2562" max="2562" width="16.85546875" style="60" customWidth="1"/>
    <col min="2563" max="2563" width="10" style="60" customWidth="1"/>
    <col min="2564" max="2565" width="9.28515625" style="60" bestFit="1" customWidth="1"/>
    <col min="2566" max="2566" width="14.85546875" style="60" customWidth="1"/>
    <col min="2567" max="2567" width="11" style="60" customWidth="1"/>
    <col min="2568" max="2568" width="13.7109375" style="60" customWidth="1"/>
    <col min="2569" max="2569" width="14.28515625" style="60" customWidth="1"/>
    <col min="2570" max="2570" width="12.85546875" style="60" customWidth="1"/>
    <col min="2571" max="2571" width="13.5703125" style="60" customWidth="1"/>
    <col min="2572" max="2572" width="15.140625" style="60" customWidth="1"/>
    <col min="2573" max="2573" width="12.42578125" style="60" customWidth="1"/>
    <col min="2574" max="2574" width="12.5703125" style="60" customWidth="1"/>
    <col min="2575" max="2575" width="9.28515625" style="60" bestFit="1" customWidth="1"/>
    <col min="2576" max="2576" width="9.7109375" style="60" customWidth="1"/>
    <col min="2577" max="2577" width="8.5703125" style="60" customWidth="1"/>
    <col min="2578" max="2578" width="8.42578125" style="60" customWidth="1"/>
    <col min="2579" max="2579" width="10" style="60" customWidth="1"/>
    <col min="2580" max="2580" width="10.140625" style="60" customWidth="1"/>
    <col min="2581" max="2582" width="9.28515625" style="60" bestFit="1" customWidth="1"/>
    <col min="2583" max="2583" width="15.5703125" style="60" customWidth="1"/>
    <col min="2584" max="2584" width="15.28515625" style="60" customWidth="1"/>
    <col min="2585" max="2585" width="13.42578125" style="60" customWidth="1"/>
    <col min="2586" max="2586" width="10.85546875" style="60" customWidth="1"/>
    <col min="2587" max="2814" width="9.140625" style="60"/>
    <col min="2815" max="2815" width="1.140625" style="60" customWidth="1"/>
    <col min="2816" max="2816" width="9.28515625" style="60" bestFit="1" customWidth="1"/>
    <col min="2817" max="2817" width="14.85546875" style="60" customWidth="1"/>
    <col min="2818" max="2818" width="16.85546875" style="60" customWidth="1"/>
    <col min="2819" max="2819" width="10" style="60" customWidth="1"/>
    <col min="2820" max="2821" width="9.28515625" style="60" bestFit="1" customWidth="1"/>
    <col min="2822" max="2822" width="14.85546875" style="60" customWidth="1"/>
    <col min="2823" max="2823" width="11" style="60" customWidth="1"/>
    <col min="2824" max="2824" width="13.7109375" style="60" customWidth="1"/>
    <col min="2825" max="2825" width="14.28515625" style="60" customWidth="1"/>
    <col min="2826" max="2826" width="12.85546875" style="60" customWidth="1"/>
    <col min="2827" max="2827" width="13.5703125" style="60" customWidth="1"/>
    <col min="2828" max="2828" width="15.140625" style="60" customWidth="1"/>
    <col min="2829" max="2829" width="12.42578125" style="60" customWidth="1"/>
    <col min="2830" max="2830" width="12.5703125" style="60" customWidth="1"/>
    <col min="2831" max="2831" width="9.28515625" style="60" bestFit="1" customWidth="1"/>
    <col min="2832" max="2832" width="9.7109375" style="60" customWidth="1"/>
    <col min="2833" max="2833" width="8.5703125" style="60" customWidth="1"/>
    <col min="2834" max="2834" width="8.42578125" style="60" customWidth="1"/>
    <col min="2835" max="2835" width="10" style="60" customWidth="1"/>
    <col min="2836" max="2836" width="10.140625" style="60" customWidth="1"/>
    <col min="2837" max="2838" width="9.28515625" style="60" bestFit="1" customWidth="1"/>
    <col min="2839" max="2839" width="15.5703125" style="60" customWidth="1"/>
    <col min="2840" max="2840" width="15.28515625" style="60" customWidth="1"/>
    <col min="2841" max="2841" width="13.42578125" style="60" customWidth="1"/>
    <col min="2842" max="2842" width="10.85546875" style="60" customWidth="1"/>
    <col min="2843" max="3070" width="9.140625" style="60"/>
    <col min="3071" max="3071" width="1.140625" style="60" customWidth="1"/>
    <col min="3072" max="3072" width="9.28515625" style="60" bestFit="1" customWidth="1"/>
    <col min="3073" max="3073" width="14.85546875" style="60" customWidth="1"/>
    <col min="3074" max="3074" width="16.85546875" style="60" customWidth="1"/>
    <col min="3075" max="3075" width="10" style="60" customWidth="1"/>
    <col min="3076" max="3077" width="9.28515625" style="60" bestFit="1" customWidth="1"/>
    <col min="3078" max="3078" width="14.85546875" style="60" customWidth="1"/>
    <col min="3079" max="3079" width="11" style="60" customWidth="1"/>
    <col min="3080" max="3080" width="13.7109375" style="60" customWidth="1"/>
    <col min="3081" max="3081" width="14.28515625" style="60" customWidth="1"/>
    <col min="3082" max="3082" width="12.85546875" style="60" customWidth="1"/>
    <col min="3083" max="3083" width="13.5703125" style="60" customWidth="1"/>
    <col min="3084" max="3084" width="15.140625" style="60" customWidth="1"/>
    <col min="3085" max="3085" width="12.42578125" style="60" customWidth="1"/>
    <col min="3086" max="3086" width="12.5703125" style="60" customWidth="1"/>
    <col min="3087" max="3087" width="9.28515625" style="60" bestFit="1" customWidth="1"/>
    <col min="3088" max="3088" width="9.7109375" style="60" customWidth="1"/>
    <col min="3089" max="3089" width="8.5703125" style="60" customWidth="1"/>
    <col min="3090" max="3090" width="8.42578125" style="60" customWidth="1"/>
    <col min="3091" max="3091" width="10" style="60" customWidth="1"/>
    <col min="3092" max="3092" width="10.140625" style="60" customWidth="1"/>
    <col min="3093" max="3094" width="9.28515625" style="60" bestFit="1" customWidth="1"/>
    <col min="3095" max="3095" width="15.5703125" style="60" customWidth="1"/>
    <col min="3096" max="3096" width="15.28515625" style="60" customWidth="1"/>
    <col min="3097" max="3097" width="13.42578125" style="60" customWidth="1"/>
    <col min="3098" max="3098" width="10.85546875" style="60" customWidth="1"/>
    <col min="3099" max="3326" width="9.140625" style="60"/>
    <col min="3327" max="3327" width="1.140625" style="60" customWidth="1"/>
    <col min="3328" max="3328" width="9.28515625" style="60" bestFit="1" customWidth="1"/>
    <col min="3329" max="3329" width="14.85546875" style="60" customWidth="1"/>
    <col min="3330" max="3330" width="16.85546875" style="60" customWidth="1"/>
    <col min="3331" max="3331" width="10" style="60" customWidth="1"/>
    <col min="3332" max="3333" width="9.28515625" style="60" bestFit="1" customWidth="1"/>
    <col min="3334" max="3334" width="14.85546875" style="60" customWidth="1"/>
    <col min="3335" max="3335" width="11" style="60" customWidth="1"/>
    <col min="3336" max="3336" width="13.7109375" style="60" customWidth="1"/>
    <col min="3337" max="3337" width="14.28515625" style="60" customWidth="1"/>
    <col min="3338" max="3338" width="12.85546875" style="60" customWidth="1"/>
    <col min="3339" max="3339" width="13.5703125" style="60" customWidth="1"/>
    <col min="3340" max="3340" width="15.140625" style="60" customWidth="1"/>
    <col min="3341" max="3341" width="12.42578125" style="60" customWidth="1"/>
    <col min="3342" max="3342" width="12.5703125" style="60" customWidth="1"/>
    <col min="3343" max="3343" width="9.28515625" style="60" bestFit="1" customWidth="1"/>
    <col min="3344" max="3344" width="9.7109375" style="60" customWidth="1"/>
    <col min="3345" max="3345" width="8.5703125" style="60" customWidth="1"/>
    <col min="3346" max="3346" width="8.42578125" style="60" customWidth="1"/>
    <col min="3347" max="3347" width="10" style="60" customWidth="1"/>
    <col min="3348" max="3348" width="10.140625" style="60" customWidth="1"/>
    <col min="3349" max="3350" width="9.28515625" style="60" bestFit="1" customWidth="1"/>
    <col min="3351" max="3351" width="15.5703125" style="60" customWidth="1"/>
    <col min="3352" max="3352" width="15.28515625" style="60" customWidth="1"/>
    <col min="3353" max="3353" width="13.42578125" style="60" customWidth="1"/>
    <col min="3354" max="3354" width="10.85546875" style="60" customWidth="1"/>
    <col min="3355" max="3582" width="9.140625" style="60"/>
    <col min="3583" max="3583" width="1.140625" style="60" customWidth="1"/>
    <col min="3584" max="3584" width="9.28515625" style="60" bestFit="1" customWidth="1"/>
    <col min="3585" max="3585" width="14.85546875" style="60" customWidth="1"/>
    <col min="3586" max="3586" width="16.85546875" style="60" customWidth="1"/>
    <col min="3587" max="3587" width="10" style="60" customWidth="1"/>
    <col min="3588" max="3589" width="9.28515625" style="60" bestFit="1" customWidth="1"/>
    <col min="3590" max="3590" width="14.85546875" style="60" customWidth="1"/>
    <col min="3591" max="3591" width="11" style="60" customWidth="1"/>
    <col min="3592" max="3592" width="13.7109375" style="60" customWidth="1"/>
    <col min="3593" max="3593" width="14.28515625" style="60" customWidth="1"/>
    <col min="3594" max="3594" width="12.85546875" style="60" customWidth="1"/>
    <col min="3595" max="3595" width="13.5703125" style="60" customWidth="1"/>
    <col min="3596" max="3596" width="15.140625" style="60" customWidth="1"/>
    <col min="3597" max="3597" width="12.42578125" style="60" customWidth="1"/>
    <col min="3598" max="3598" width="12.5703125" style="60" customWidth="1"/>
    <col min="3599" max="3599" width="9.28515625" style="60" bestFit="1" customWidth="1"/>
    <col min="3600" max="3600" width="9.7109375" style="60" customWidth="1"/>
    <col min="3601" max="3601" width="8.5703125" style="60" customWidth="1"/>
    <col min="3602" max="3602" width="8.42578125" style="60" customWidth="1"/>
    <col min="3603" max="3603" width="10" style="60" customWidth="1"/>
    <col min="3604" max="3604" width="10.140625" style="60" customWidth="1"/>
    <col min="3605" max="3606" width="9.28515625" style="60" bestFit="1" customWidth="1"/>
    <col min="3607" max="3607" width="15.5703125" style="60" customWidth="1"/>
    <col min="3608" max="3608" width="15.28515625" style="60" customWidth="1"/>
    <col min="3609" max="3609" width="13.42578125" style="60" customWidth="1"/>
    <col min="3610" max="3610" width="10.85546875" style="60" customWidth="1"/>
    <col min="3611" max="3838" width="9.140625" style="60"/>
    <col min="3839" max="3839" width="1.140625" style="60" customWidth="1"/>
    <col min="3840" max="3840" width="9.28515625" style="60" bestFit="1" customWidth="1"/>
    <col min="3841" max="3841" width="14.85546875" style="60" customWidth="1"/>
    <col min="3842" max="3842" width="16.85546875" style="60" customWidth="1"/>
    <col min="3843" max="3843" width="10" style="60" customWidth="1"/>
    <col min="3844" max="3845" width="9.28515625" style="60" bestFit="1" customWidth="1"/>
    <col min="3846" max="3846" width="14.85546875" style="60" customWidth="1"/>
    <col min="3847" max="3847" width="11" style="60" customWidth="1"/>
    <col min="3848" max="3848" width="13.7109375" style="60" customWidth="1"/>
    <col min="3849" max="3849" width="14.28515625" style="60" customWidth="1"/>
    <col min="3850" max="3850" width="12.85546875" style="60" customWidth="1"/>
    <col min="3851" max="3851" width="13.5703125" style="60" customWidth="1"/>
    <col min="3852" max="3852" width="15.140625" style="60" customWidth="1"/>
    <col min="3853" max="3853" width="12.42578125" style="60" customWidth="1"/>
    <col min="3854" max="3854" width="12.5703125" style="60" customWidth="1"/>
    <col min="3855" max="3855" width="9.28515625" style="60" bestFit="1" customWidth="1"/>
    <col min="3856" max="3856" width="9.7109375" style="60" customWidth="1"/>
    <col min="3857" max="3857" width="8.5703125" style="60" customWidth="1"/>
    <col min="3858" max="3858" width="8.42578125" style="60" customWidth="1"/>
    <col min="3859" max="3859" width="10" style="60" customWidth="1"/>
    <col min="3860" max="3860" width="10.140625" style="60" customWidth="1"/>
    <col min="3861" max="3862" width="9.28515625" style="60" bestFit="1" customWidth="1"/>
    <col min="3863" max="3863" width="15.5703125" style="60" customWidth="1"/>
    <col min="3864" max="3864" width="15.28515625" style="60" customWidth="1"/>
    <col min="3865" max="3865" width="13.42578125" style="60" customWidth="1"/>
    <col min="3866" max="3866" width="10.85546875" style="60" customWidth="1"/>
    <col min="3867" max="4094" width="9.140625" style="60"/>
    <col min="4095" max="4095" width="1.140625" style="60" customWidth="1"/>
    <col min="4096" max="4096" width="9.28515625" style="60" bestFit="1" customWidth="1"/>
    <col min="4097" max="4097" width="14.85546875" style="60" customWidth="1"/>
    <col min="4098" max="4098" width="16.85546875" style="60" customWidth="1"/>
    <col min="4099" max="4099" width="10" style="60" customWidth="1"/>
    <col min="4100" max="4101" width="9.28515625" style="60" bestFit="1" customWidth="1"/>
    <col min="4102" max="4102" width="14.85546875" style="60" customWidth="1"/>
    <col min="4103" max="4103" width="11" style="60" customWidth="1"/>
    <col min="4104" max="4104" width="13.7109375" style="60" customWidth="1"/>
    <col min="4105" max="4105" width="14.28515625" style="60" customWidth="1"/>
    <col min="4106" max="4106" width="12.85546875" style="60" customWidth="1"/>
    <col min="4107" max="4107" width="13.5703125" style="60" customWidth="1"/>
    <col min="4108" max="4108" width="15.140625" style="60" customWidth="1"/>
    <col min="4109" max="4109" width="12.42578125" style="60" customWidth="1"/>
    <col min="4110" max="4110" width="12.5703125" style="60" customWidth="1"/>
    <col min="4111" max="4111" width="9.28515625" style="60" bestFit="1" customWidth="1"/>
    <col min="4112" max="4112" width="9.7109375" style="60" customWidth="1"/>
    <col min="4113" max="4113" width="8.5703125" style="60" customWidth="1"/>
    <col min="4114" max="4114" width="8.42578125" style="60" customWidth="1"/>
    <col min="4115" max="4115" width="10" style="60" customWidth="1"/>
    <col min="4116" max="4116" width="10.140625" style="60" customWidth="1"/>
    <col min="4117" max="4118" width="9.28515625" style="60" bestFit="1" customWidth="1"/>
    <col min="4119" max="4119" width="15.5703125" style="60" customWidth="1"/>
    <col min="4120" max="4120" width="15.28515625" style="60" customWidth="1"/>
    <col min="4121" max="4121" width="13.42578125" style="60" customWidth="1"/>
    <col min="4122" max="4122" width="10.85546875" style="60" customWidth="1"/>
    <col min="4123" max="4350" width="9.140625" style="60"/>
    <col min="4351" max="4351" width="1.140625" style="60" customWidth="1"/>
    <col min="4352" max="4352" width="9.28515625" style="60" bestFit="1" customWidth="1"/>
    <col min="4353" max="4353" width="14.85546875" style="60" customWidth="1"/>
    <col min="4354" max="4354" width="16.85546875" style="60" customWidth="1"/>
    <col min="4355" max="4355" width="10" style="60" customWidth="1"/>
    <col min="4356" max="4357" width="9.28515625" style="60" bestFit="1" customWidth="1"/>
    <col min="4358" max="4358" width="14.85546875" style="60" customWidth="1"/>
    <col min="4359" max="4359" width="11" style="60" customWidth="1"/>
    <col min="4360" max="4360" width="13.7109375" style="60" customWidth="1"/>
    <col min="4361" max="4361" width="14.28515625" style="60" customWidth="1"/>
    <col min="4362" max="4362" width="12.85546875" style="60" customWidth="1"/>
    <col min="4363" max="4363" width="13.5703125" style="60" customWidth="1"/>
    <col min="4364" max="4364" width="15.140625" style="60" customWidth="1"/>
    <col min="4365" max="4365" width="12.42578125" style="60" customWidth="1"/>
    <col min="4366" max="4366" width="12.5703125" style="60" customWidth="1"/>
    <col min="4367" max="4367" width="9.28515625" style="60" bestFit="1" customWidth="1"/>
    <col min="4368" max="4368" width="9.7109375" style="60" customWidth="1"/>
    <col min="4369" max="4369" width="8.5703125" style="60" customWidth="1"/>
    <col min="4370" max="4370" width="8.42578125" style="60" customWidth="1"/>
    <col min="4371" max="4371" width="10" style="60" customWidth="1"/>
    <col min="4372" max="4372" width="10.140625" style="60" customWidth="1"/>
    <col min="4373" max="4374" width="9.28515625" style="60" bestFit="1" customWidth="1"/>
    <col min="4375" max="4375" width="15.5703125" style="60" customWidth="1"/>
    <col min="4376" max="4376" width="15.28515625" style="60" customWidth="1"/>
    <col min="4377" max="4377" width="13.42578125" style="60" customWidth="1"/>
    <col min="4378" max="4378" width="10.85546875" style="60" customWidth="1"/>
    <col min="4379" max="4606" width="9.140625" style="60"/>
    <col min="4607" max="4607" width="1.140625" style="60" customWidth="1"/>
    <col min="4608" max="4608" width="9.28515625" style="60" bestFit="1" customWidth="1"/>
    <col min="4609" max="4609" width="14.85546875" style="60" customWidth="1"/>
    <col min="4610" max="4610" width="16.85546875" style="60" customWidth="1"/>
    <col min="4611" max="4611" width="10" style="60" customWidth="1"/>
    <col min="4612" max="4613" width="9.28515625" style="60" bestFit="1" customWidth="1"/>
    <col min="4614" max="4614" width="14.85546875" style="60" customWidth="1"/>
    <col min="4615" max="4615" width="11" style="60" customWidth="1"/>
    <col min="4616" max="4616" width="13.7109375" style="60" customWidth="1"/>
    <col min="4617" max="4617" width="14.28515625" style="60" customWidth="1"/>
    <col min="4618" max="4618" width="12.85546875" style="60" customWidth="1"/>
    <col min="4619" max="4619" width="13.5703125" style="60" customWidth="1"/>
    <col min="4620" max="4620" width="15.140625" style="60" customWidth="1"/>
    <col min="4621" max="4621" width="12.42578125" style="60" customWidth="1"/>
    <col min="4622" max="4622" width="12.5703125" style="60" customWidth="1"/>
    <col min="4623" max="4623" width="9.28515625" style="60" bestFit="1" customWidth="1"/>
    <col min="4624" max="4624" width="9.7109375" style="60" customWidth="1"/>
    <col min="4625" max="4625" width="8.5703125" style="60" customWidth="1"/>
    <col min="4626" max="4626" width="8.42578125" style="60" customWidth="1"/>
    <col min="4627" max="4627" width="10" style="60" customWidth="1"/>
    <col min="4628" max="4628" width="10.140625" style="60" customWidth="1"/>
    <col min="4629" max="4630" width="9.28515625" style="60" bestFit="1" customWidth="1"/>
    <col min="4631" max="4631" width="15.5703125" style="60" customWidth="1"/>
    <col min="4632" max="4632" width="15.28515625" style="60" customWidth="1"/>
    <col min="4633" max="4633" width="13.42578125" style="60" customWidth="1"/>
    <col min="4634" max="4634" width="10.85546875" style="60" customWidth="1"/>
    <col min="4635" max="4862" width="9.140625" style="60"/>
    <col min="4863" max="4863" width="1.140625" style="60" customWidth="1"/>
    <col min="4864" max="4864" width="9.28515625" style="60" bestFit="1" customWidth="1"/>
    <col min="4865" max="4865" width="14.85546875" style="60" customWidth="1"/>
    <col min="4866" max="4866" width="16.85546875" style="60" customWidth="1"/>
    <col min="4867" max="4867" width="10" style="60" customWidth="1"/>
    <col min="4868" max="4869" width="9.28515625" style="60" bestFit="1" customWidth="1"/>
    <col min="4870" max="4870" width="14.85546875" style="60" customWidth="1"/>
    <col min="4871" max="4871" width="11" style="60" customWidth="1"/>
    <col min="4872" max="4872" width="13.7109375" style="60" customWidth="1"/>
    <col min="4873" max="4873" width="14.28515625" style="60" customWidth="1"/>
    <col min="4874" max="4874" width="12.85546875" style="60" customWidth="1"/>
    <col min="4875" max="4875" width="13.5703125" style="60" customWidth="1"/>
    <col min="4876" max="4876" width="15.140625" style="60" customWidth="1"/>
    <col min="4877" max="4877" width="12.42578125" style="60" customWidth="1"/>
    <col min="4878" max="4878" width="12.5703125" style="60" customWidth="1"/>
    <col min="4879" max="4879" width="9.28515625" style="60" bestFit="1" customWidth="1"/>
    <col min="4880" max="4880" width="9.7109375" style="60" customWidth="1"/>
    <col min="4881" max="4881" width="8.5703125" style="60" customWidth="1"/>
    <col min="4882" max="4882" width="8.42578125" style="60" customWidth="1"/>
    <col min="4883" max="4883" width="10" style="60" customWidth="1"/>
    <col min="4884" max="4884" width="10.140625" style="60" customWidth="1"/>
    <col min="4885" max="4886" width="9.28515625" style="60" bestFit="1" customWidth="1"/>
    <col min="4887" max="4887" width="15.5703125" style="60" customWidth="1"/>
    <col min="4888" max="4888" width="15.28515625" style="60" customWidth="1"/>
    <col min="4889" max="4889" width="13.42578125" style="60" customWidth="1"/>
    <col min="4890" max="4890" width="10.85546875" style="60" customWidth="1"/>
    <col min="4891" max="5118" width="9.140625" style="60"/>
    <col min="5119" max="5119" width="1.140625" style="60" customWidth="1"/>
    <col min="5120" max="5120" width="9.28515625" style="60" bestFit="1" customWidth="1"/>
    <col min="5121" max="5121" width="14.85546875" style="60" customWidth="1"/>
    <col min="5122" max="5122" width="16.85546875" style="60" customWidth="1"/>
    <col min="5123" max="5123" width="10" style="60" customWidth="1"/>
    <col min="5124" max="5125" width="9.28515625" style="60" bestFit="1" customWidth="1"/>
    <col min="5126" max="5126" width="14.85546875" style="60" customWidth="1"/>
    <col min="5127" max="5127" width="11" style="60" customWidth="1"/>
    <col min="5128" max="5128" width="13.7109375" style="60" customWidth="1"/>
    <col min="5129" max="5129" width="14.28515625" style="60" customWidth="1"/>
    <col min="5130" max="5130" width="12.85546875" style="60" customWidth="1"/>
    <col min="5131" max="5131" width="13.5703125" style="60" customWidth="1"/>
    <col min="5132" max="5132" width="15.140625" style="60" customWidth="1"/>
    <col min="5133" max="5133" width="12.42578125" style="60" customWidth="1"/>
    <col min="5134" max="5134" width="12.5703125" style="60" customWidth="1"/>
    <col min="5135" max="5135" width="9.28515625" style="60" bestFit="1" customWidth="1"/>
    <col min="5136" max="5136" width="9.7109375" style="60" customWidth="1"/>
    <col min="5137" max="5137" width="8.5703125" style="60" customWidth="1"/>
    <col min="5138" max="5138" width="8.42578125" style="60" customWidth="1"/>
    <col min="5139" max="5139" width="10" style="60" customWidth="1"/>
    <col min="5140" max="5140" width="10.140625" style="60" customWidth="1"/>
    <col min="5141" max="5142" width="9.28515625" style="60" bestFit="1" customWidth="1"/>
    <col min="5143" max="5143" width="15.5703125" style="60" customWidth="1"/>
    <col min="5144" max="5144" width="15.28515625" style="60" customWidth="1"/>
    <col min="5145" max="5145" width="13.42578125" style="60" customWidth="1"/>
    <col min="5146" max="5146" width="10.85546875" style="60" customWidth="1"/>
    <col min="5147" max="5374" width="9.140625" style="60"/>
    <col min="5375" max="5375" width="1.140625" style="60" customWidth="1"/>
    <col min="5376" max="5376" width="9.28515625" style="60" bestFit="1" customWidth="1"/>
    <col min="5377" max="5377" width="14.85546875" style="60" customWidth="1"/>
    <col min="5378" max="5378" width="16.85546875" style="60" customWidth="1"/>
    <col min="5379" max="5379" width="10" style="60" customWidth="1"/>
    <col min="5380" max="5381" width="9.28515625" style="60" bestFit="1" customWidth="1"/>
    <col min="5382" max="5382" width="14.85546875" style="60" customWidth="1"/>
    <col min="5383" max="5383" width="11" style="60" customWidth="1"/>
    <col min="5384" max="5384" width="13.7109375" style="60" customWidth="1"/>
    <col min="5385" max="5385" width="14.28515625" style="60" customWidth="1"/>
    <col min="5386" max="5386" width="12.85546875" style="60" customWidth="1"/>
    <col min="5387" max="5387" width="13.5703125" style="60" customWidth="1"/>
    <col min="5388" max="5388" width="15.140625" style="60" customWidth="1"/>
    <col min="5389" max="5389" width="12.42578125" style="60" customWidth="1"/>
    <col min="5390" max="5390" width="12.5703125" style="60" customWidth="1"/>
    <col min="5391" max="5391" width="9.28515625" style="60" bestFit="1" customWidth="1"/>
    <col min="5392" max="5392" width="9.7109375" style="60" customWidth="1"/>
    <col min="5393" max="5393" width="8.5703125" style="60" customWidth="1"/>
    <col min="5394" max="5394" width="8.42578125" style="60" customWidth="1"/>
    <col min="5395" max="5395" width="10" style="60" customWidth="1"/>
    <col min="5396" max="5396" width="10.140625" style="60" customWidth="1"/>
    <col min="5397" max="5398" width="9.28515625" style="60" bestFit="1" customWidth="1"/>
    <col min="5399" max="5399" width="15.5703125" style="60" customWidth="1"/>
    <col min="5400" max="5400" width="15.28515625" style="60" customWidth="1"/>
    <col min="5401" max="5401" width="13.42578125" style="60" customWidth="1"/>
    <col min="5402" max="5402" width="10.85546875" style="60" customWidth="1"/>
    <col min="5403" max="5630" width="9.140625" style="60"/>
    <col min="5631" max="5631" width="1.140625" style="60" customWidth="1"/>
    <col min="5632" max="5632" width="9.28515625" style="60" bestFit="1" customWidth="1"/>
    <col min="5633" max="5633" width="14.85546875" style="60" customWidth="1"/>
    <col min="5634" max="5634" width="16.85546875" style="60" customWidth="1"/>
    <col min="5635" max="5635" width="10" style="60" customWidth="1"/>
    <col min="5636" max="5637" width="9.28515625" style="60" bestFit="1" customWidth="1"/>
    <col min="5638" max="5638" width="14.85546875" style="60" customWidth="1"/>
    <col min="5639" max="5639" width="11" style="60" customWidth="1"/>
    <col min="5640" max="5640" width="13.7109375" style="60" customWidth="1"/>
    <col min="5641" max="5641" width="14.28515625" style="60" customWidth="1"/>
    <col min="5642" max="5642" width="12.85546875" style="60" customWidth="1"/>
    <col min="5643" max="5643" width="13.5703125" style="60" customWidth="1"/>
    <col min="5644" max="5644" width="15.140625" style="60" customWidth="1"/>
    <col min="5645" max="5645" width="12.42578125" style="60" customWidth="1"/>
    <col min="5646" max="5646" width="12.5703125" style="60" customWidth="1"/>
    <col min="5647" max="5647" width="9.28515625" style="60" bestFit="1" customWidth="1"/>
    <col min="5648" max="5648" width="9.7109375" style="60" customWidth="1"/>
    <col min="5649" max="5649" width="8.5703125" style="60" customWidth="1"/>
    <col min="5650" max="5650" width="8.42578125" style="60" customWidth="1"/>
    <col min="5651" max="5651" width="10" style="60" customWidth="1"/>
    <col min="5652" max="5652" width="10.140625" style="60" customWidth="1"/>
    <col min="5653" max="5654" width="9.28515625" style="60" bestFit="1" customWidth="1"/>
    <col min="5655" max="5655" width="15.5703125" style="60" customWidth="1"/>
    <col min="5656" max="5656" width="15.28515625" style="60" customWidth="1"/>
    <col min="5657" max="5657" width="13.42578125" style="60" customWidth="1"/>
    <col min="5658" max="5658" width="10.85546875" style="60" customWidth="1"/>
    <col min="5659" max="5886" width="9.140625" style="60"/>
    <col min="5887" max="5887" width="1.140625" style="60" customWidth="1"/>
    <col min="5888" max="5888" width="9.28515625" style="60" bestFit="1" customWidth="1"/>
    <col min="5889" max="5889" width="14.85546875" style="60" customWidth="1"/>
    <col min="5890" max="5890" width="16.85546875" style="60" customWidth="1"/>
    <col min="5891" max="5891" width="10" style="60" customWidth="1"/>
    <col min="5892" max="5893" width="9.28515625" style="60" bestFit="1" customWidth="1"/>
    <col min="5894" max="5894" width="14.85546875" style="60" customWidth="1"/>
    <col min="5895" max="5895" width="11" style="60" customWidth="1"/>
    <col min="5896" max="5896" width="13.7109375" style="60" customWidth="1"/>
    <col min="5897" max="5897" width="14.28515625" style="60" customWidth="1"/>
    <col min="5898" max="5898" width="12.85546875" style="60" customWidth="1"/>
    <col min="5899" max="5899" width="13.5703125" style="60" customWidth="1"/>
    <col min="5900" max="5900" width="15.140625" style="60" customWidth="1"/>
    <col min="5901" max="5901" width="12.42578125" style="60" customWidth="1"/>
    <col min="5902" max="5902" width="12.5703125" style="60" customWidth="1"/>
    <col min="5903" max="5903" width="9.28515625" style="60" bestFit="1" customWidth="1"/>
    <col min="5904" max="5904" width="9.7109375" style="60" customWidth="1"/>
    <col min="5905" max="5905" width="8.5703125" style="60" customWidth="1"/>
    <col min="5906" max="5906" width="8.42578125" style="60" customWidth="1"/>
    <col min="5907" max="5907" width="10" style="60" customWidth="1"/>
    <col min="5908" max="5908" width="10.140625" style="60" customWidth="1"/>
    <col min="5909" max="5910" width="9.28515625" style="60" bestFit="1" customWidth="1"/>
    <col min="5911" max="5911" width="15.5703125" style="60" customWidth="1"/>
    <col min="5912" max="5912" width="15.28515625" style="60" customWidth="1"/>
    <col min="5913" max="5913" width="13.42578125" style="60" customWidth="1"/>
    <col min="5914" max="5914" width="10.85546875" style="60" customWidth="1"/>
    <col min="5915" max="6142" width="9.140625" style="60"/>
    <col min="6143" max="6143" width="1.140625" style="60" customWidth="1"/>
    <col min="6144" max="6144" width="9.28515625" style="60" bestFit="1" customWidth="1"/>
    <col min="6145" max="6145" width="14.85546875" style="60" customWidth="1"/>
    <col min="6146" max="6146" width="16.85546875" style="60" customWidth="1"/>
    <col min="6147" max="6147" width="10" style="60" customWidth="1"/>
    <col min="6148" max="6149" width="9.28515625" style="60" bestFit="1" customWidth="1"/>
    <col min="6150" max="6150" width="14.85546875" style="60" customWidth="1"/>
    <col min="6151" max="6151" width="11" style="60" customWidth="1"/>
    <col min="6152" max="6152" width="13.7109375" style="60" customWidth="1"/>
    <col min="6153" max="6153" width="14.28515625" style="60" customWidth="1"/>
    <col min="6154" max="6154" width="12.85546875" style="60" customWidth="1"/>
    <col min="6155" max="6155" width="13.5703125" style="60" customWidth="1"/>
    <col min="6156" max="6156" width="15.140625" style="60" customWidth="1"/>
    <col min="6157" max="6157" width="12.42578125" style="60" customWidth="1"/>
    <col min="6158" max="6158" width="12.5703125" style="60" customWidth="1"/>
    <col min="6159" max="6159" width="9.28515625" style="60" bestFit="1" customWidth="1"/>
    <col min="6160" max="6160" width="9.7109375" style="60" customWidth="1"/>
    <col min="6161" max="6161" width="8.5703125" style="60" customWidth="1"/>
    <col min="6162" max="6162" width="8.42578125" style="60" customWidth="1"/>
    <col min="6163" max="6163" width="10" style="60" customWidth="1"/>
    <col min="6164" max="6164" width="10.140625" style="60" customWidth="1"/>
    <col min="6165" max="6166" width="9.28515625" style="60" bestFit="1" customWidth="1"/>
    <col min="6167" max="6167" width="15.5703125" style="60" customWidth="1"/>
    <col min="6168" max="6168" width="15.28515625" style="60" customWidth="1"/>
    <col min="6169" max="6169" width="13.42578125" style="60" customWidth="1"/>
    <col min="6170" max="6170" width="10.85546875" style="60" customWidth="1"/>
    <col min="6171" max="6398" width="9.140625" style="60"/>
    <col min="6399" max="6399" width="1.140625" style="60" customWidth="1"/>
    <col min="6400" max="6400" width="9.28515625" style="60" bestFit="1" customWidth="1"/>
    <col min="6401" max="6401" width="14.85546875" style="60" customWidth="1"/>
    <col min="6402" max="6402" width="16.85546875" style="60" customWidth="1"/>
    <col min="6403" max="6403" width="10" style="60" customWidth="1"/>
    <col min="6404" max="6405" width="9.28515625" style="60" bestFit="1" customWidth="1"/>
    <col min="6406" max="6406" width="14.85546875" style="60" customWidth="1"/>
    <col min="6407" max="6407" width="11" style="60" customWidth="1"/>
    <col min="6408" max="6408" width="13.7109375" style="60" customWidth="1"/>
    <col min="6409" max="6409" width="14.28515625" style="60" customWidth="1"/>
    <col min="6410" max="6410" width="12.85546875" style="60" customWidth="1"/>
    <col min="6411" max="6411" width="13.5703125" style="60" customWidth="1"/>
    <col min="6412" max="6412" width="15.140625" style="60" customWidth="1"/>
    <col min="6413" max="6413" width="12.42578125" style="60" customWidth="1"/>
    <col min="6414" max="6414" width="12.5703125" style="60" customWidth="1"/>
    <col min="6415" max="6415" width="9.28515625" style="60" bestFit="1" customWidth="1"/>
    <col min="6416" max="6416" width="9.7109375" style="60" customWidth="1"/>
    <col min="6417" max="6417" width="8.5703125" style="60" customWidth="1"/>
    <col min="6418" max="6418" width="8.42578125" style="60" customWidth="1"/>
    <col min="6419" max="6419" width="10" style="60" customWidth="1"/>
    <col min="6420" max="6420" width="10.140625" style="60" customWidth="1"/>
    <col min="6421" max="6422" width="9.28515625" style="60" bestFit="1" customWidth="1"/>
    <col min="6423" max="6423" width="15.5703125" style="60" customWidth="1"/>
    <col min="6424" max="6424" width="15.28515625" style="60" customWidth="1"/>
    <col min="6425" max="6425" width="13.42578125" style="60" customWidth="1"/>
    <col min="6426" max="6426" width="10.85546875" style="60" customWidth="1"/>
    <col min="6427" max="6654" width="9.140625" style="60"/>
    <col min="6655" max="6655" width="1.140625" style="60" customWidth="1"/>
    <col min="6656" max="6656" width="9.28515625" style="60" bestFit="1" customWidth="1"/>
    <col min="6657" max="6657" width="14.85546875" style="60" customWidth="1"/>
    <col min="6658" max="6658" width="16.85546875" style="60" customWidth="1"/>
    <col min="6659" max="6659" width="10" style="60" customWidth="1"/>
    <col min="6660" max="6661" width="9.28515625" style="60" bestFit="1" customWidth="1"/>
    <col min="6662" max="6662" width="14.85546875" style="60" customWidth="1"/>
    <col min="6663" max="6663" width="11" style="60" customWidth="1"/>
    <col min="6664" max="6664" width="13.7109375" style="60" customWidth="1"/>
    <col min="6665" max="6665" width="14.28515625" style="60" customWidth="1"/>
    <col min="6666" max="6666" width="12.85546875" style="60" customWidth="1"/>
    <col min="6667" max="6667" width="13.5703125" style="60" customWidth="1"/>
    <col min="6668" max="6668" width="15.140625" style="60" customWidth="1"/>
    <col min="6669" max="6669" width="12.42578125" style="60" customWidth="1"/>
    <col min="6670" max="6670" width="12.5703125" style="60" customWidth="1"/>
    <col min="6671" max="6671" width="9.28515625" style="60" bestFit="1" customWidth="1"/>
    <col min="6672" max="6672" width="9.7109375" style="60" customWidth="1"/>
    <col min="6673" max="6673" width="8.5703125" style="60" customWidth="1"/>
    <col min="6674" max="6674" width="8.42578125" style="60" customWidth="1"/>
    <col min="6675" max="6675" width="10" style="60" customWidth="1"/>
    <col min="6676" max="6676" width="10.140625" style="60" customWidth="1"/>
    <col min="6677" max="6678" width="9.28515625" style="60" bestFit="1" customWidth="1"/>
    <col min="6679" max="6679" width="15.5703125" style="60" customWidth="1"/>
    <col min="6680" max="6680" width="15.28515625" style="60" customWidth="1"/>
    <col min="6681" max="6681" width="13.42578125" style="60" customWidth="1"/>
    <col min="6682" max="6682" width="10.85546875" style="60" customWidth="1"/>
    <col min="6683" max="6910" width="9.140625" style="60"/>
    <col min="6911" max="6911" width="1.140625" style="60" customWidth="1"/>
    <col min="6912" max="6912" width="9.28515625" style="60" bestFit="1" customWidth="1"/>
    <col min="6913" max="6913" width="14.85546875" style="60" customWidth="1"/>
    <col min="6914" max="6914" width="16.85546875" style="60" customWidth="1"/>
    <col min="6915" max="6915" width="10" style="60" customWidth="1"/>
    <col min="6916" max="6917" width="9.28515625" style="60" bestFit="1" customWidth="1"/>
    <col min="6918" max="6918" width="14.85546875" style="60" customWidth="1"/>
    <col min="6919" max="6919" width="11" style="60" customWidth="1"/>
    <col min="6920" max="6920" width="13.7109375" style="60" customWidth="1"/>
    <col min="6921" max="6921" width="14.28515625" style="60" customWidth="1"/>
    <col min="6922" max="6922" width="12.85546875" style="60" customWidth="1"/>
    <col min="6923" max="6923" width="13.5703125" style="60" customWidth="1"/>
    <col min="6924" max="6924" width="15.140625" style="60" customWidth="1"/>
    <col min="6925" max="6925" width="12.42578125" style="60" customWidth="1"/>
    <col min="6926" max="6926" width="12.5703125" style="60" customWidth="1"/>
    <col min="6927" max="6927" width="9.28515625" style="60" bestFit="1" customWidth="1"/>
    <col min="6928" max="6928" width="9.7109375" style="60" customWidth="1"/>
    <col min="6929" max="6929" width="8.5703125" style="60" customWidth="1"/>
    <col min="6930" max="6930" width="8.42578125" style="60" customWidth="1"/>
    <col min="6931" max="6931" width="10" style="60" customWidth="1"/>
    <col min="6932" max="6932" width="10.140625" style="60" customWidth="1"/>
    <col min="6933" max="6934" width="9.28515625" style="60" bestFit="1" customWidth="1"/>
    <col min="6935" max="6935" width="15.5703125" style="60" customWidth="1"/>
    <col min="6936" max="6936" width="15.28515625" style="60" customWidth="1"/>
    <col min="6937" max="6937" width="13.42578125" style="60" customWidth="1"/>
    <col min="6938" max="6938" width="10.85546875" style="60" customWidth="1"/>
    <col min="6939" max="7166" width="9.140625" style="60"/>
    <col min="7167" max="7167" width="1.140625" style="60" customWidth="1"/>
    <col min="7168" max="7168" width="9.28515625" style="60" bestFit="1" customWidth="1"/>
    <col min="7169" max="7169" width="14.85546875" style="60" customWidth="1"/>
    <col min="7170" max="7170" width="16.85546875" style="60" customWidth="1"/>
    <col min="7171" max="7171" width="10" style="60" customWidth="1"/>
    <col min="7172" max="7173" width="9.28515625" style="60" bestFit="1" customWidth="1"/>
    <col min="7174" max="7174" width="14.85546875" style="60" customWidth="1"/>
    <col min="7175" max="7175" width="11" style="60" customWidth="1"/>
    <col min="7176" max="7176" width="13.7109375" style="60" customWidth="1"/>
    <col min="7177" max="7177" width="14.28515625" style="60" customWidth="1"/>
    <col min="7178" max="7178" width="12.85546875" style="60" customWidth="1"/>
    <col min="7179" max="7179" width="13.5703125" style="60" customWidth="1"/>
    <col min="7180" max="7180" width="15.140625" style="60" customWidth="1"/>
    <col min="7181" max="7181" width="12.42578125" style="60" customWidth="1"/>
    <col min="7182" max="7182" width="12.5703125" style="60" customWidth="1"/>
    <col min="7183" max="7183" width="9.28515625" style="60" bestFit="1" customWidth="1"/>
    <col min="7184" max="7184" width="9.7109375" style="60" customWidth="1"/>
    <col min="7185" max="7185" width="8.5703125" style="60" customWidth="1"/>
    <col min="7186" max="7186" width="8.42578125" style="60" customWidth="1"/>
    <col min="7187" max="7187" width="10" style="60" customWidth="1"/>
    <col min="7188" max="7188" width="10.140625" style="60" customWidth="1"/>
    <col min="7189" max="7190" width="9.28515625" style="60" bestFit="1" customWidth="1"/>
    <col min="7191" max="7191" width="15.5703125" style="60" customWidth="1"/>
    <col min="7192" max="7192" width="15.28515625" style="60" customWidth="1"/>
    <col min="7193" max="7193" width="13.42578125" style="60" customWidth="1"/>
    <col min="7194" max="7194" width="10.85546875" style="60" customWidth="1"/>
    <col min="7195" max="7422" width="9.140625" style="60"/>
    <col min="7423" max="7423" width="1.140625" style="60" customWidth="1"/>
    <col min="7424" max="7424" width="9.28515625" style="60" bestFit="1" customWidth="1"/>
    <col min="7425" max="7425" width="14.85546875" style="60" customWidth="1"/>
    <col min="7426" max="7426" width="16.85546875" style="60" customWidth="1"/>
    <col min="7427" max="7427" width="10" style="60" customWidth="1"/>
    <col min="7428" max="7429" width="9.28515625" style="60" bestFit="1" customWidth="1"/>
    <col min="7430" max="7430" width="14.85546875" style="60" customWidth="1"/>
    <col min="7431" max="7431" width="11" style="60" customWidth="1"/>
    <col min="7432" max="7432" width="13.7109375" style="60" customWidth="1"/>
    <col min="7433" max="7433" width="14.28515625" style="60" customWidth="1"/>
    <col min="7434" max="7434" width="12.85546875" style="60" customWidth="1"/>
    <col min="7435" max="7435" width="13.5703125" style="60" customWidth="1"/>
    <col min="7436" max="7436" width="15.140625" style="60" customWidth="1"/>
    <col min="7437" max="7437" width="12.42578125" style="60" customWidth="1"/>
    <col min="7438" max="7438" width="12.5703125" style="60" customWidth="1"/>
    <col min="7439" max="7439" width="9.28515625" style="60" bestFit="1" customWidth="1"/>
    <col min="7440" max="7440" width="9.7109375" style="60" customWidth="1"/>
    <col min="7441" max="7441" width="8.5703125" style="60" customWidth="1"/>
    <col min="7442" max="7442" width="8.42578125" style="60" customWidth="1"/>
    <col min="7443" max="7443" width="10" style="60" customWidth="1"/>
    <col min="7444" max="7444" width="10.140625" style="60" customWidth="1"/>
    <col min="7445" max="7446" width="9.28515625" style="60" bestFit="1" customWidth="1"/>
    <col min="7447" max="7447" width="15.5703125" style="60" customWidth="1"/>
    <col min="7448" max="7448" width="15.28515625" style="60" customWidth="1"/>
    <col min="7449" max="7449" width="13.42578125" style="60" customWidth="1"/>
    <col min="7450" max="7450" width="10.85546875" style="60" customWidth="1"/>
    <col min="7451" max="7678" width="9.140625" style="60"/>
    <col min="7679" max="7679" width="1.140625" style="60" customWidth="1"/>
    <col min="7680" max="7680" width="9.28515625" style="60" bestFit="1" customWidth="1"/>
    <col min="7681" max="7681" width="14.85546875" style="60" customWidth="1"/>
    <col min="7682" max="7682" width="16.85546875" style="60" customWidth="1"/>
    <col min="7683" max="7683" width="10" style="60" customWidth="1"/>
    <col min="7684" max="7685" width="9.28515625" style="60" bestFit="1" customWidth="1"/>
    <col min="7686" max="7686" width="14.85546875" style="60" customWidth="1"/>
    <col min="7687" max="7687" width="11" style="60" customWidth="1"/>
    <col min="7688" max="7688" width="13.7109375" style="60" customWidth="1"/>
    <col min="7689" max="7689" width="14.28515625" style="60" customWidth="1"/>
    <col min="7690" max="7690" width="12.85546875" style="60" customWidth="1"/>
    <col min="7691" max="7691" width="13.5703125" style="60" customWidth="1"/>
    <col min="7692" max="7692" width="15.140625" style="60" customWidth="1"/>
    <col min="7693" max="7693" width="12.42578125" style="60" customWidth="1"/>
    <col min="7694" max="7694" width="12.5703125" style="60" customWidth="1"/>
    <col min="7695" max="7695" width="9.28515625" style="60" bestFit="1" customWidth="1"/>
    <col min="7696" max="7696" width="9.7109375" style="60" customWidth="1"/>
    <col min="7697" max="7697" width="8.5703125" style="60" customWidth="1"/>
    <col min="7698" max="7698" width="8.42578125" style="60" customWidth="1"/>
    <col min="7699" max="7699" width="10" style="60" customWidth="1"/>
    <col min="7700" max="7700" width="10.140625" style="60" customWidth="1"/>
    <col min="7701" max="7702" width="9.28515625" style="60" bestFit="1" customWidth="1"/>
    <col min="7703" max="7703" width="15.5703125" style="60" customWidth="1"/>
    <col min="7704" max="7704" width="15.28515625" style="60" customWidth="1"/>
    <col min="7705" max="7705" width="13.42578125" style="60" customWidth="1"/>
    <col min="7706" max="7706" width="10.85546875" style="60" customWidth="1"/>
    <col min="7707" max="7934" width="9.140625" style="60"/>
    <col min="7935" max="7935" width="1.140625" style="60" customWidth="1"/>
    <col min="7936" max="7936" width="9.28515625" style="60" bestFit="1" customWidth="1"/>
    <col min="7937" max="7937" width="14.85546875" style="60" customWidth="1"/>
    <col min="7938" max="7938" width="16.85546875" style="60" customWidth="1"/>
    <col min="7939" max="7939" width="10" style="60" customWidth="1"/>
    <col min="7940" max="7941" width="9.28515625" style="60" bestFit="1" customWidth="1"/>
    <col min="7942" max="7942" width="14.85546875" style="60" customWidth="1"/>
    <col min="7943" max="7943" width="11" style="60" customWidth="1"/>
    <col min="7944" max="7944" width="13.7109375" style="60" customWidth="1"/>
    <col min="7945" max="7945" width="14.28515625" style="60" customWidth="1"/>
    <col min="7946" max="7946" width="12.85546875" style="60" customWidth="1"/>
    <col min="7947" max="7947" width="13.5703125" style="60" customWidth="1"/>
    <col min="7948" max="7948" width="15.140625" style="60" customWidth="1"/>
    <col min="7949" max="7949" width="12.42578125" style="60" customWidth="1"/>
    <col min="7950" max="7950" width="12.5703125" style="60" customWidth="1"/>
    <col min="7951" max="7951" width="9.28515625" style="60" bestFit="1" customWidth="1"/>
    <col min="7952" max="7952" width="9.7109375" style="60" customWidth="1"/>
    <col min="7953" max="7953" width="8.5703125" style="60" customWidth="1"/>
    <col min="7954" max="7954" width="8.42578125" style="60" customWidth="1"/>
    <col min="7955" max="7955" width="10" style="60" customWidth="1"/>
    <col min="7956" max="7956" width="10.140625" style="60" customWidth="1"/>
    <col min="7957" max="7958" width="9.28515625" style="60" bestFit="1" customWidth="1"/>
    <col min="7959" max="7959" width="15.5703125" style="60" customWidth="1"/>
    <col min="7960" max="7960" width="15.28515625" style="60" customWidth="1"/>
    <col min="7961" max="7961" width="13.42578125" style="60" customWidth="1"/>
    <col min="7962" max="7962" width="10.85546875" style="60" customWidth="1"/>
    <col min="7963" max="8190" width="9.140625" style="60"/>
    <col min="8191" max="8191" width="1.140625" style="60" customWidth="1"/>
    <col min="8192" max="8192" width="9.28515625" style="60" bestFit="1" customWidth="1"/>
    <col min="8193" max="8193" width="14.85546875" style="60" customWidth="1"/>
    <col min="8194" max="8194" width="16.85546875" style="60" customWidth="1"/>
    <col min="8195" max="8195" width="10" style="60" customWidth="1"/>
    <col min="8196" max="8197" width="9.28515625" style="60" bestFit="1" customWidth="1"/>
    <col min="8198" max="8198" width="14.85546875" style="60" customWidth="1"/>
    <col min="8199" max="8199" width="11" style="60" customWidth="1"/>
    <col min="8200" max="8200" width="13.7109375" style="60" customWidth="1"/>
    <col min="8201" max="8201" width="14.28515625" style="60" customWidth="1"/>
    <col min="8202" max="8202" width="12.85546875" style="60" customWidth="1"/>
    <col min="8203" max="8203" width="13.5703125" style="60" customWidth="1"/>
    <col min="8204" max="8204" width="15.140625" style="60" customWidth="1"/>
    <col min="8205" max="8205" width="12.42578125" style="60" customWidth="1"/>
    <col min="8206" max="8206" width="12.5703125" style="60" customWidth="1"/>
    <col min="8207" max="8207" width="9.28515625" style="60" bestFit="1" customWidth="1"/>
    <col min="8208" max="8208" width="9.7109375" style="60" customWidth="1"/>
    <col min="8209" max="8209" width="8.5703125" style="60" customWidth="1"/>
    <col min="8210" max="8210" width="8.42578125" style="60" customWidth="1"/>
    <col min="8211" max="8211" width="10" style="60" customWidth="1"/>
    <col min="8212" max="8212" width="10.140625" style="60" customWidth="1"/>
    <col min="8213" max="8214" width="9.28515625" style="60" bestFit="1" customWidth="1"/>
    <col min="8215" max="8215" width="15.5703125" style="60" customWidth="1"/>
    <col min="8216" max="8216" width="15.28515625" style="60" customWidth="1"/>
    <col min="8217" max="8217" width="13.42578125" style="60" customWidth="1"/>
    <col min="8218" max="8218" width="10.85546875" style="60" customWidth="1"/>
    <col min="8219" max="8446" width="9.140625" style="60"/>
    <col min="8447" max="8447" width="1.140625" style="60" customWidth="1"/>
    <col min="8448" max="8448" width="9.28515625" style="60" bestFit="1" customWidth="1"/>
    <col min="8449" max="8449" width="14.85546875" style="60" customWidth="1"/>
    <col min="8450" max="8450" width="16.85546875" style="60" customWidth="1"/>
    <col min="8451" max="8451" width="10" style="60" customWidth="1"/>
    <col min="8452" max="8453" width="9.28515625" style="60" bestFit="1" customWidth="1"/>
    <col min="8454" max="8454" width="14.85546875" style="60" customWidth="1"/>
    <col min="8455" max="8455" width="11" style="60" customWidth="1"/>
    <col min="8456" max="8456" width="13.7109375" style="60" customWidth="1"/>
    <col min="8457" max="8457" width="14.28515625" style="60" customWidth="1"/>
    <col min="8458" max="8458" width="12.85546875" style="60" customWidth="1"/>
    <col min="8459" max="8459" width="13.5703125" style="60" customWidth="1"/>
    <col min="8460" max="8460" width="15.140625" style="60" customWidth="1"/>
    <col min="8461" max="8461" width="12.42578125" style="60" customWidth="1"/>
    <col min="8462" max="8462" width="12.5703125" style="60" customWidth="1"/>
    <col min="8463" max="8463" width="9.28515625" style="60" bestFit="1" customWidth="1"/>
    <col min="8464" max="8464" width="9.7109375" style="60" customWidth="1"/>
    <col min="8465" max="8465" width="8.5703125" style="60" customWidth="1"/>
    <col min="8466" max="8466" width="8.42578125" style="60" customWidth="1"/>
    <col min="8467" max="8467" width="10" style="60" customWidth="1"/>
    <col min="8468" max="8468" width="10.140625" style="60" customWidth="1"/>
    <col min="8469" max="8470" width="9.28515625" style="60" bestFit="1" customWidth="1"/>
    <col min="8471" max="8471" width="15.5703125" style="60" customWidth="1"/>
    <col min="8472" max="8472" width="15.28515625" style="60" customWidth="1"/>
    <col min="8473" max="8473" width="13.42578125" style="60" customWidth="1"/>
    <col min="8474" max="8474" width="10.85546875" style="60" customWidth="1"/>
    <col min="8475" max="8702" width="9.140625" style="60"/>
    <col min="8703" max="8703" width="1.140625" style="60" customWidth="1"/>
    <col min="8704" max="8704" width="9.28515625" style="60" bestFit="1" customWidth="1"/>
    <col min="8705" max="8705" width="14.85546875" style="60" customWidth="1"/>
    <col min="8706" max="8706" width="16.85546875" style="60" customWidth="1"/>
    <col min="8707" max="8707" width="10" style="60" customWidth="1"/>
    <col min="8708" max="8709" width="9.28515625" style="60" bestFit="1" customWidth="1"/>
    <col min="8710" max="8710" width="14.85546875" style="60" customWidth="1"/>
    <col min="8711" max="8711" width="11" style="60" customWidth="1"/>
    <col min="8712" max="8712" width="13.7109375" style="60" customWidth="1"/>
    <col min="8713" max="8713" width="14.28515625" style="60" customWidth="1"/>
    <col min="8714" max="8714" width="12.85546875" style="60" customWidth="1"/>
    <col min="8715" max="8715" width="13.5703125" style="60" customWidth="1"/>
    <col min="8716" max="8716" width="15.140625" style="60" customWidth="1"/>
    <col min="8717" max="8717" width="12.42578125" style="60" customWidth="1"/>
    <col min="8718" max="8718" width="12.5703125" style="60" customWidth="1"/>
    <col min="8719" max="8719" width="9.28515625" style="60" bestFit="1" customWidth="1"/>
    <col min="8720" max="8720" width="9.7109375" style="60" customWidth="1"/>
    <col min="8721" max="8721" width="8.5703125" style="60" customWidth="1"/>
    <col min="8722" max="8722" width="8.42578125" style="60" customWidth="1"/>
    <col min="8723" max="8723" width="10" style="60" customWidth="1"/>
    <col min="8724" max="8724" width="10.140625" style="60" customWidth="1"/>
    <col min="8725" max="8726" width="9.28515625" style="60" bestFit="1" customWidth="1"/>
    <col min="8727" max="8727" width="15.5703125" style="60" customWidth="1"/>
    <col min="8728" max="8728" width="15.28515625" style="60" customWidth="1"/>
    <col min="8729" max="8729" width="13.42578125" style="60" customWidth="1"/>
    <col min="8730" max="8730" width="10.85546875" style="60" customWidth="1"/>
    <col min="8731" max="8958" width="9.140625" style="60"/>
    <col min="8959" max="8959" width="1.140625" style="60" customWidth="1"/>
    <col min="8960" max="8960" width="9.28515625" style="60" bestFit="1" customWidth="1"/>
    <col min="8961" max="8961" width="14.85546875" style="60" customWidth="1"/>
    <col min="8962" max="8962" width="16.85546875" style="60" customWidth="1"/>
    <col min="8963" max="8963" width="10" style="60" customWidth="1"/>
    <col min="8964" max="8965" width="9.28515625" style="60" bestFit="1" customWidth="1"/>
    <col min="8966" max="8966" width="14.85546875" style="60" customWidth="1"/>
    <col min="8967" max="8967" width="11" style="60" customWidth="1"/>
    <col min="8968" max="8968" width="13.7109375" style="60" customWidth="1"/>
    <col min="8969" max="8969" width="14.28515625" style="60" customWidth="1"/>
    <col min="8970" max="8970" width="12.85546875" style="60" customWidth="1"/>
    <col min="8971" max="8971" width="13.5703125" style="60" customWidth="1"/>
    <col min="8972" max="8972" width="15.140625" style="60" customWidth="1"/>
    <col min="8973" max="8973" width="12.42578125" style="60" customWidth="1"/>
    <col min="8974" max="8974" width="12.5703125" style="60" customWidth="1"/>
    <col min="8975" max="8975" width="9.28515625" style="60" bestFit="1" customWidth="1"/>
    <col min="8976" max="8976" width="9.7109375" style="60" customWidth="1"/>
    <col min="8977" max="8977" width="8.5703125" style="60" customWidth="1"/>
    <col min="8978" max="8978" width="8.42578125" style="60" customWidth="1"/>
    <col min="8979" max="8979" width="10" style="60" customWidth="1"/>
    <col min="8980" max="8980" width="10.140625" style="60" customWidth="1"/>
    <col min="8981" max="8982" width="9.28515625" style="60" bestFit="1" customWidth="1"/>
    <col min="8983" max="8983" width="15.5703125" style="60" customWidth="1"/>
    <col min="8984" max="8984" width="15.28515625" style="60" customWidth="1"/>
    <col min="8985" max="8985" width="13.42578125" style="60" customWidth="1"/>
    <col min="8986" max="8986" width="10.85546875" style="60" customWidth="1"/>
    <col min="8987" max="9214" width="9.140625" style="60"/>
    <col min="9215" max="9215" width="1.140625" style="60" customWidth="1"/>
    <col min="9216" max="9216" width="9.28515625" style="60" bestFit="1" customWidth="1"/>
    <col min="9217" max="9217" width="14.85546875" style="60" customWidth="1"/>
    <col min="9218" max="9218" width="16.85546875" style="60" customWidth="1"/>
    <col min="9219" max="9219" width="10" style="60" customWidth="1"/>
    <col min="9220" max="9221" width="9.28515625" style="60" bestFit="1" customWidth="1"/>
    <col min="9222" max="9222" width="14.85546875" style="60" customWidth="1"/>
    <col min="9223" max="9223" width="11" style="60" customWidth="1"/>
    <col min="9224" max="9224" width="13.7109375" style="60" customWidth="1"/>
    <col min="9225" max="9225" width="14.28515625" style="60" customWidth="1"/>
    <col min="9226" max="9226" width="12.85546875" style="60" customWidth="1"/>
    <col min="9227" max="9227" width="13.5703125" style="60" customWidth="1"/>
    <col min="9228" max="9228" width="15.140625" style="60" customWidth="1"/>
    <col min="9229" max="9229" width="12.42578125" style="60" customWidth="1"/>
    <col min="9230" max="9230" width="12.5703125" style="60" customWidth="1"/>
    <col min="9231" max="9231" width="9.28515625" style="60" bestFit="1" customWidth="1"/>
    <col min="9232" max="9232" width="9.7109375" style="60" customWidth="1"/>
    <col min="9233" max="9233" width="8.5703125" style="60" customWidth="1"/>
    <col min="9234" max="9234" width="8.42578125" style="60" customWidth="1"/>
    <col min="9235" max="9235" width="10" style="60" customWidth="1"/>
    <col min="9236" max="9236" width="10.140625" style="60" customWidth="1"/>
    <col min="9237" max="9238" width="9.28515625" style="60" bestFit="1" customWidth="1"/>
    <col min="9239" max="9239" width="15.5703125" style="60" customWidth="1"/>
    <col min="9240" max="9240" width="15.28515625" style="60" customWidth="1"/>
    <col min="9241" max="9241" width="13.42578125" style="60" customWidth="1"/>
    <col min="9242" max="9242" width="10.85546875" style="60" customWidth="1"/>
    <col min="9243" max="9470" width="9.140625" style="60"/>
    <col min="9471" max="9471" width="1.140625" style="60" customWidth="1"/>
    <col min="9472" max="9472" width="9.28515625" style="60" bestFit="1" customWidth="1"/>
    <col min="9473" max="9473" width="14.85546875" style="60" customWidth="1"/>
    <col min="9474" max="9474" width="16.85546875" style="60" customWidth="1"/>
    <col min="9475" max="9475" width="10" style="60" customWidth="1"/>
    <col min="9476" max="9477" width="9.28515625" style="60" bestFit="1" customWidth="1"/>
    <col min="9478" max="9478" width="14.85546875" style="60" customWidth="1"/>
    <col min="9479" max="9479" width="11" style="60" customWidth="1"/>
    <col min="9480" max="9480" width="13.7109375" style="60" customWidth="1"/>
    <col min="9481" max="9481" width="14.28515625" style="60" customWidth="1"/>
    <col min="9482" max="9482" width="12.85546875" style="60" customWidth="1"/>
    <col min="9483" max="9483" width="13.5703125" style="60" customWidth="1"/>
    <col min="9484" max="9484" width="15.140625" style="60" customWidth="1"/>
    <col min="9485" max="9485" width="12.42578125" style="60" customWidth="1"/>
    <col min="9486" max="9486" width="12.5703125" style="60" customWidth="1"/>
    <col min="9487" max="9487" width="9.28515625" style="60" bestFit="1" customWidth="1"/>
    <col min="9488" max="9488" width="9.7109375" style="60" customWidth="1"/>
    <col min="9489" max="9489" width="8.5703125" style="60" customWidth="1"/>
    <col min="9490" max="9490" width="8.42578125" style="60" customWidth="1"/>
    <col min="9491" max="9491" width="10" style="60" customWidth="1"/>
    <col min="9492" max="9492" width="10.140625" style="60" customWidth="1"/>
    <col min="9493" max="9494" width="9.28515625" style="60" bestFit="1" customWidth="1"/>
    <col min="9495" max="9495" width="15.5703125" style="60" customWidth="1"/>
    <col min="9496" max="9496" width="15.28515625" style="60" customWidth="1"/>
    <col min="9497" max="9497" width="13.42578125" style="60" customWidth="1"/>
    <col min="9498" max="9498" width="10.85546875" style="60" customWidth="1"/>
    <col min="9499" max="9726" width="9.140625" style="60"/>
    <col min="9727" max="9727" width="1.140625" style="60" customWidth="1"/>
    <col min="9728" max="9728" width="9.28515625" style="60" bestFit="1" customWidth="1"/>
    <col min="9729" max="9729" width="14.85546875" style="60" customWidth="1"/>
    <col min="9730" max="9730" width="16.85546875" style="60" customWidth="1"/>
    <col min="9731" max="9731" width="10" style="60" customWidth="1"/>
    <col min="9732" max="9733" width="9.28515625" style="60" bestFit="1" customWidth="1"/>
    <col min="9734" max="9734" width="14.85546875" style="60" customWidth="1"/>
    <col min="9735" max="9735" width="11" style="60" customWidth="1"/>
    <col min="9736" max="9736" width="13.7109375" style="60" customWidth="1"/>
    <col min="9737" max="9737" width="14.28515625" style="60" customWidth="1"/>
    <col min="9738" max="9738" width="12.85546875" style="60" customWidth="1"/>
    <col min="9739" max="9739" width="13.5703125" style="60" customWidth="1"/>
    <col min="9740" max="9740" width="15.140625" style="60" customWidth="1"/>
    <col min="9741" max="9741" width="12.42578125" style="60" customWidth="1"/>
    <col min="9742" max="9742" width="12.5703125" style="60" customWidth="1"/>
    <col min="9743" max="9743" width="9.28515625" style="60" bestFit="1" customWidth="1"/>
    <col min="9744" max="9744" width="9.7109375" style="60" customWidth="1"/>
    <col min="9745" max="9745" width="8.5703125" style="60" customWidth="1"/>
    <col min="9746" max="9746" width="8.42578125" style="60" customWidth="1"/>
    <col min="9747" max="9747" width="10" style="60" customWidth="1"/>
    <col min="9748" max="9748" width="10.140625" style="60" customWidth="1"/>
    <col min="9749" max="9750" width="9.28515625" style="60" bestFit="1" customWidth="1"/>
    <col min="9751" max="9751" width="15.5703125" style="60" customWidth="1"/>
    <col min="9752" max="9752" width="15.28515625" style="60" customWidth="1"/>
    <col min="9753" max="9753" width="13.42578125" style="60" customWidth="1"/>
    <col min="9754" max="9754" width="10.85546875" style="60" customWidth="1"/>
    <col min="9755" max="9982" width="9.140625" style="60"/>
    <col min="9983" max="9983" width="1.140625" style="60" customWidth="1"/>
    <col min="9984" max="9984" width="9.28515625" style="60" bestFit="1" customWidth="1"/>
    <col min="9985" max="9985" width="14.85546875" style="60" customWidth="1"/>
    <col min="9986" max="9986" width="16.85546875" style="60" customWidth="1"/>
    <col min="9987" max="9987" width="10" style="60" customWidth="1"/>
    <col min="9988" max="9989" width="9.28515625" style="60" bestFit="1" customWidth="1"/>
    <col min="9990" max="9990" width="14.85546875" style="60" customWidth="1"/>
    <col min="9991" max="9991" width="11" style="60" customWidth="1"/>
    <col min="9992" max="9992" width="13.7109375" style="60" customWidth="1"/>
    <col min="9993" max="9993" width="14.28515625" style="60" customWidth="1"/>
    <col min="9994" max="9994" width="12.85546875" style="60" customWidth="1"/>
    <col min="9995" max="9995" width="13.5703125" style="60" customWidth="1"/>
    <col min="9996" max="9996" width="15.140625" style="60" customWidth="1"/>
    <col min="9997" max="9997" width="12.42578125" style="60" customWidth="1"/>
    <col min="9998" max="9998" width="12.5703125" style="60" customWidth="1"/>
    <col min="9999" max="9999" width="9.28515625" style="60" bestFit="1" customWidth="1"/>
    <col min="10000" max="10000" width="9.7109375" style="60" customWidth="1"/>
    <col min="10001" max="10001" width="8.5703125" style="60" customWidth="1"/>
    <col min="10002" max="10002" width="8.42578125" style="60" customWidth="1"/>
    <col min="10003" max="10003" width="10" style="60" customWidth="1"/>
    <col min="10004" max="10004" width="10.140625" style="60" customWidth="1"/>
    <col min="10005" max="10006" width="9.28515625" style="60" bestFit="1" customWidth="1"/>
    <col min="10007" max="10007" width="15.5703125" style="60" customWidth="1"/>
    <col min="10008" max="10008" width="15.28515625" style="60" customWidth="1"/>
    <col min="10009" max="10009" width="13.42578125" style="60" customWidth="1"/>
    <col min="10010" max="10010" width="10.85546875" style="60" customWidth="1"/>
    <col min="10011" max="10238" width="9.140625" style="60"/>
    <col min="10239" max="10239" width="1.140625" style="60" customWidth="1"/>
    <col min="10240" max="10240" width="9.28515625" style="60" bestFit="1" customWidth="1"/>
    <col min="10241" max="10241" width="14.85546875" style="60" customWidth="1"/>
    <col min="10242" max="10242" width="16.85546875" style="60" customWidth="1"/>
    <col min="10243" max="10243" width="10" style="60" customWidth="1"/>
    <col min="10244" max="10245" width="9.28515625" style="60" bestFit="1" customWidth="1"/>
    <col min="10246" max="10246" width="14.85546875" style="60" customWidth="1"/>
    <col min="10247" max="10247" width="11" style="60" customWidth="1"/>
    <col min="10248" max="10248" width="13.7109375" style="60" customWidth="1"/>
    <col min="10249" max="10249" width="14.28515625" style="60" customWidth="1"/>
    <col min="10250" max="10250" width="12.85546875" style="60" customWidth="1"/>
    <col min="10251" max="10251" width="13.5703125" style="60" customWidth="1"/>
    <col min="10252" max="10252" width="15.140625" style="60" customWidth="1"/>
    <col min="10253" max="10253" width="12.42578125" style="60" customWidth="1"/>
    <col min="10254" max="10254" width="12.5703125" style="60" customWidth="1"/>
    <col min="10255" max="10255" width="9.28515625" style="60" bestFit="1" customWidth="1"/>
    <col min="10256" max="10256" width="9.7109375" style="60" customWidth="1"/>
    <col min="10257" max="10257" width="8.5703125" style="60" customWidth="1"/>
    <col min="10258" max="10258" width="8.42578125" style="60" customWidth="1"/>
    <col min="10259" max="10259" width="10" style="60" customWidth="1"/>
    <col min="10260" max="10260" width="10.140625" style="60" customWidth="1"/>
    <col min="10261" max="10262" width="9.28515625" style="60" bestFit="1" customWidth="1"/>
    <col min="10263" max="10263" width="15.5703125" style="60" customWidth="1"/>
    <col min="10264" max="10264" width="15.28515625" style="60" customWidth="1"/>
    <col min="10265" max="10265" width="13.42578125" style="60" customWidth="1"/>
    <col min="10266" max="10266" width="10.85546875" style="60" customWidth="1"/>
    <col min="10267" max="10494" width="9.140625" style="60"/>
    <col min="10495" max="10495" width="1.140625" style="60" customWidth="1"/>
    <col min="10496" max="10496" width="9.28515625" style="60" bestFit="1" customWidth="1"/>
    <col min="10497" max="10497" width="14.85546875" style="60" customWidth="1"/>
    <col min="10498" max="10498" width="16.85546875" style="60" customWidth="1"/>
    <col min="10499" max="10499" width="10" style="60" customWidth="1"/>
    <col min="10500" max="10501" width="9.28515625" style="60" bestFit="1" customWidth="1"/>
    <col min="10502" max="10502" width="14.85546875" style="60" customWidth="1"/>
    <col min="10503" max="10503" width="11" style="60" customWidth="1"/>
    <col min="10504" max="10504" width="13.7109375" style="60" customWidth="1"/>
    <col min="10505" max="10505" width="14.28515625" style="60" customWidth="1"/>
    <col min="10506" max="10506" width="12.85546875" style="60" customWidth="1"/>
    <col min="10507" max="10507" width="13.5703125" style="60" customWidth="1"/>
    <col min="10508" max="10508" width="15.140625" style="60" customWidth="1"/>
    <col min="10509" max="10509" width="12.42578125" style="60" customWidth="1"/>
    <col min="10510" max="10510" width="12.5703125" style="60" customWidth="1"/>
    <col min="10511" max="10511" width="9.28515625" style="60" bestFit="1" customWidth="1"/>
    <col min="10512" max="10512" width="9.7109375" style="60" customWidth="1"/>
    <col min="10513" max="10513" width="8.5703125" style="60" customWidth="1"/>
    <col min="10514" max="10514" width="8.42578125" style="60" customWidth="1"/>
    <col min="10515" max="10515" width="10" style="60" customWidth="1"/>
    <col min="10516" max="10516" width="10.140625" style="60" customWidth="1"/>
    <col min="10517" max="10518" width="9.28515625" style="60" bestFit="1" customWidth="1"/>
    <col min="10519" max="10519" width="15.5703125" style="60" customWidth="1"/>
    <col min="10520" max="10520" width="15.28515625" style="60" customWidth="1"/>
    <col min="10521" max="10521" width="13.42578125" style="60" customWidth="1"/>
    <col min="10522" max="10522" width="10.85546875" style="60" customWidth="1"/>
    <col min="10523" max="10750" width="9.140625" style="60"/>
    <col min="10751" max="10751" width="1.140625" style="60" customWidth="1"/>
    <col min="10752" max="10752" width="9.28515625" style="60" bestFit="1" customWidth="1"/>
    <col min="10753" max="10753" width="14.85546875" style="60" customWidth="1"/>
    <col min="10754" max="10754" width="16.85546875" style="60" customWidth="1"/>
    <col min="10755" max="10755" width="10" style="60" customWidth="1"/>
    <col min="10756" max="10757" width="9.28515625" style="60" bestFit="1" customWidth="1"/>
    <col min="10758" max="10758" width="14.85546875" style="60" customWidth="1"/>
    <col min="10759" max="10759" width="11" style="60" customWidth="1"/>
    <col min="10760" max="10760" width="13.7109375" style="60" customWidth="1"/>
    <col min="10761" max="10761" width="14.28515625" style="60" customWidth="1"/>
    <col min="10762" max="10762" width="12.85546875" style="60" customWidth="1"/>
    <col min="10763" max="10763" width="13.5703125" style="60" customWidth="1"/>
    <col min="10764" max="10764" width="15.140625" style="60" customWidth="1"/>
    <col min="10765" max="10765" width="12.42578125" style="60" customWidth="1"/>
    <col min="10766" max="10766" width="12.5703125" style="60" customWidth="1"/>
    <col min="10767" max="10767" width="9.28515625" style="60" bestFit="1" customWidth="1"/>
    <col min="10768" max="10768" width="9.7109375" style="60" customWidth="1"/>
    <col min="10769" max="10769" width="8.5703125" style="60" customWidth="1"/>
    <col min="10770" max="10770" width="8.42578125" style="60" customWidth="1"/>
    <col min="10771" max="10771" width="10" style="60" customWidth="1"/>
    <col min="10772" max="10772" width="10.140625" style="60" customWidth="1"/>
    <col min="10773" max="10774" width="9.28515625" style="60" bestFit="1" customWidth="1"/>
    <col min="10775" max="10775" width="15.5703125" style="60" customWidth="1"/>
    <col min="10776" max="10776" width="15.28515625" style="60" customWidth="1"/>
    <col min="10777" max="10777" width="13.42578125" style="60" customWidth="1"/>
    <col min="10778" max="10778" width="10.85546875" style="60" customWidth="1"/>
    <col min="10779" max="11006" width="9.140625" style="60"/>
    <col min="11007" max="11007" width="1.140625" style="60" customWidth="1"/>
    <col min="11008" max="11008" width="9.28515625" style="60" bestFit="1" customWidth="1"/>
    <col min="11009" max="11009" width="14.85546875" style="60" customWidth="1"/>
    <col min="11010" max="11010" width="16.85546875" style="60" customWidth="1"/>
    <col min="11011" max="11011" width="10" style="60" customWidth="1"/>
    <col min="11012" max="11013" width="9.28515625" style="60" bestFit="1" customWidth="1"/>
    <col min="11014" max="11014" width="14.85546875" style="60" customWidth="1"/>
    <col min="11015" max="11015" width="11" style="60" customWidth="1"/>
    <col min="11016" max="11016" width="13.7109375" style="60" customWidth="1"/>
    <col min="11017" max="11017" width="14.28515625" style="60" customWidth="1"/>
    <col min="11018" max="11018" width="12.85546875" style="60" customWidth="1"/>
    <col min="11019" max="11019" width="13.5703125" style="60" customWidth="1"/>
    <col min="11020" max="11020" width="15.140625" style="60" customWidth="1"/>
    <col min="11021" max="11021" width="12.42578125" style="60" customWidth="1"/>
    <col min="11022" max="11022" width="12.5703125" style="60" customWidth="1"/>
    <col min="11023" max="11023" width="9.28515625" style="60" bestFit="1" customWidth="1"/>
    <col min="11024" max="11024" width="9.7109375" style="60" customWidth="1"/>
    <col min="11025" max="11025" width="8.5703125" style="60" customWidth="1"/>
    <col min="11026" max="11026" width="8.42578125" style="60" customWidth="1"/>
    <col min="11027" max="11027" width="10" style="60" customWidth="1"/>
    <col min="11028" max="11028" width="10.140625" style="60" customWidth="1"/>
    <col min="11029" max="11030" width="9.28515625" style="60" bestFit="1" customWidth="1"/>
    <col min="11031" max="11031" width="15.5703125" style="60" customWidth="1"/>
    <col min="11032" max="11032" width="15.28515625" style="60" customWidth="1"/>
    <col min="11033" max="11033" width="13.42578125" style="60" customWidth="1"/>
    <col min="11034" max="11034" width="10.85546875" style="60" customWidth="1"/>
    <col min="11035" max="11262" width="9.140625" style="60"/>
    <col min="11263" max="11263" width="1.140625" style="60" customWidth="1"/>
    <col min="11264" max="11264" width="9.28515625" style="60" bestFit="1" customWidth="1"/>
    <col min="11265" max="11265" width="14.85546875" style="60" customWidth="1"/>
    <col min="11266" max="11266" width="16.85546875" style="60" customWidth="1"/>
    <col min="11267" max="11267" width="10" style="60" customWidth="1"/>
    <col min="11268" max="11269" width="9.28515625" style="60" bestFit="1" customWidth="1"/>
    <col min="11270" max="11270" width="14.85546875" style="60" customWidth="1"/>
    <col min="11271" max="11271" width="11" style="60" customWidth="1"/>
    <col min="11272" max="11272" width="13.7109375" style="60" customWidth="1"/>
    <col min="11273" max="11273" width="14.28515625" style="60" customWidth="1"/>
    <col min="11274" max="11274" width="12.85546875" style="60" customWidth="1"/>
    <col min="11275" max="11275" width="13.5703125" style="60" customWidth="1"/>
    <col min="11276" max="11276" width="15.140625" style="60" customWidth="1"/>
    <col min="11277" max="11277" width="12.42578125" style="60" customWidth="1"/>
    <col min="11278" max="11278" width="12.5703125" style="60" customWidth="1"/>
    <col min="11279" max="11279" width="9.28515625" style="60" bestFit="1" customWidth="1"/>
    <col min="11280" max="11280" width="9.7109375" style="60" customWidth="1"/>
    <col min="11281" max="11281" width="8.5703125" style="60" customWidth="1"/>
    <col min="11282" max="11282" width="8.42578125" style="60" customWidth="1"/>
    <col min="11283" max="11283" width="10" style="60" customWidth="1"/>
    <col min="11284" max="11284" width="10.140625" style="60" customWidth="1"/>
    <col min="11285" max="11286" width="9.28515625" style="60" bestFit="1" customWidth="1"/>
    <col min="11287" max="11287" width="15.5703125" style="60" customWidth="1"/>
    <col min="11288" max="11288" width="15.28515625" style="60" customWidth="1"/>
    <col min="11289" max="11289" width="13.42578125" style="60" customWidth="1"/>
    <col min="11290" max="11290" width="10.85546875" style="60" customWidth="1"/>
    <col min="11291" max="11518" width="9.140625" style="60"/>
    <col min="11519" max="11519" width="1.140625" style="60" customWidth="1"/>
    <col min="11520" max="11520" width="9.28515625" style="60" bestFit="1" customWidth="1"/>
    <col min="11521" max="11521" width="14.85546875" style="60" customWidth="1"/>
    <col min="11522" max="11522" width="16.85546875" style="60" customWidth="1"/>
    <col min="11523" max="11523" width="10" style="60" customWidth="1"/>
    <col min="11524" max="11525" width="9.28515625" style="60" bestFit="1" customWidth="1"/>
    <col min="11526" max="11526" width="14.85546875" style="60" customWidth="1"/>
    <col min="11527" max="11527" width="11" style="60" customWidth="1"/>
    <col min="11528" max="11528" width="13.7109375" style="60" customWidth="1"/>
    <col min="11529" max="11529" width="14.28515625" style="60" customWidth="1"/>
    <col min="11530" max="11530" width="12.85546875" style="60" customWidth="1"/>
    <col min="11531" max="11531" width="13.5703125" style="60" customWidth="1"/>
    <col min="11532" max="11532" width="15.140625" style="60" customWidth="1"/>
    <col min="11533" max="11533" width="12.42578125" style="60" customWidth="1"/>
    <col min="11534" max="11534" width="12.5703125" style="60" customWidth="1"/>
    <col min="11535" max="11535" width="9.28515625" style="60" bestFit="1" customWidth="1"/>
    <col min="11536" max="11536" width="9.7109375" style="60" customWidth="1"/>
    <col min="11537" max="11537" width="8.5703125" style="60" customWidth="1"/>
    <col min="11538" max="11538" width="8.42578125" style="60" customWidth="1"/>
    <col min="11539" max="11539" width="10" style="60" customWidth="1"/>
    <col min="11540" max="11540" width="10.140625" style="60" customWidth="1"/>
    <col min="11541" max="11542" width="9.28515625" style="60" bestFit="1" customWidth="1"/>
    <col min="11543" max="11543" width="15.5703125" style="60" customWidth="1"/>
    <col min="11544" max="11544" width="15.28515625" style="60" customWidth="1"/>
    <col min="11545" max="11545" width="13.42578125" style="60" customWidth="1"/>
    <col min="11546" max="11546" width="10.85546875" style="60" customWidth="1"/>
    <col min="11547" max="11774" width="9.140625" style="60"/>
    <col min="11775" max="11775" width="1.140625" style="60" customWidth="1"/>
    <col min="11776" max="11776" width="9.28515625" style="60" bestFit="1" customWidth="1"/>
    <col min="11777" max="11777" width="14.85546875" style="60" customWidth="1"/>
    <col min="11778" max="11778" width="16.85546875" style="60" customWidth="1"/>
    <col min="11779" max="11779" width="10" style="60" customWidth="1"/>
    <col min="11780" max="11781" width="9.28515625" style="60" bestFit="1" customWidth="1"/>
    <col min="11782" max="11782" width="14.85546875" style="60" customWidth="1"/>
    <col min="11783" max="11783" width="11" style="60" customWidth="1"/>
    <col min="11784" max="11784" width="13.7109375" style="60" customWidth="1"/>
    <col min="11785" max="11785" width="14.28515625" style="60" customWidth="1"/>
    <col min="11786" max="11786" width="12.85546875" style="60" customWidth="1"/>
    <col min="11787" max="11787" width="13.5703125" style="60" customWidth="1"/>
    <col min="11788" max="11788" width="15.140625" style="60" customWidth="1"/>
    <col min="11789" max="11789" width="12.42578125" style="60" customWidth="1"/>
    <col min="11790" max="11790" width="12.5703125" style="60" customWidth="1"/>
    <col min="11791" max="11791" width="9.28515625" style="60" bestFit="1" customWidth="1"/>
    <col min="11792" max="11792" width="9.7109375" style="60" customWidth="1"/>
    <col min="11793" max="11793" width="8.5703125" style="60" customWidth="1"/>
    <col min="11794" max="11794" width="8.42578125" style="60" customWidth="1"/>
    <col min="11795" max="11795" width="10" style="60" customWidth="1"/>
    <col min="11796" max="11796" width="10.140625" style="60" customWidth="1"/>
    <col min="11797" max="11798" width="9.28515625" style="60" bestFit="1" customWidth="1"/>
    <col min="11799" max="11799" width="15.5703125" style="60" customWidth="1"/>
    <col min="11800" max="11800" width="15.28515625" style="60" customWidth="1"/>
    <col min="11801" max="11801" width="13.42578125" style="60" customWidth="1"/>
    <col min="11802" max="11802" width="10.85546875" style="60" customWidth="1"/>
    <col min="11803" max="12030" width="9.140625" style="60"/>
    <col min="12031" max="12031" width="1.140625" style="60" customWidth="1"/>
    <col min="12032" max="12032" width="9.28515625" style="60" bestFit="1" customWidth="1"/>
    <col min="12033" max="12033" width="14.85546875" style="60" customWidth="1"/>
    <col min="12034" max="12034" width="16.85546875" style="60" customWidth="1"/>
    <col min="12035" max="12035" width="10" style="60" customWidth="1"/>
    <col min="12036" max="12037" width="9.28515625" style="60" bestFit="1" customWidth="1"/>
    <col min="12038" max="12038" width="14.85546875" style="60" customWidth="1"/>
    <col min="12039" max="12039" width="11" style="60" customWidth="1"/>
    <col min="12040" max="12040" width="13.7109375" style="60" customWidth="1"/>
    <col min="12041" max="12041" width="14.28515625" style="60" customWidth="1"/>
    <col min="12042" max="12042" width="12.85546875" style="60" customWidth="1"/>
    <col min="12043" max="12043" width="13.5703125" style="60" customWidth="1"/>
    <col min="12044" max="12044" width="15.140625" style="60" customWidth="1"/>
    <col min="12045" max="12045" width="12.42578125" style="60" customWidth="1"/>
    <col min="12046" max="12046" width="12.5703125" style="60" customWidth="1"/>
    <col min="12047" max="12047" width="9.28515625" style="60" bestFit="1" customWidth="1"/>
    <col min="12048" max="12048" width="9.7109375" style="60" customWidth="1"/>
    <col min="12049" max="12049" width="8.5703125" style="60" customWidth="1"/>
    <col min="12050" max="12050" width="8.42578125" style="60" customWidth="1"/>
    <col min="12051" max="12051" width="10" style="60" customWidth="1"/>
    <col min="12052" max="12052" width="10.140625" style="60" customWidth="1"/>
    <col min="12053" max="12054" width="9.28515625" style="60" bestFit="1" customWidth="1"/>
    <col min="12055" max="12055" width="15.5703125" style="60" customWidth="1"/>
    <col min="12056" max="12056" width="15.28515625" style="60" customWidth="1"/>
    <col min="12057" max="12057" width="13.42578125" style="60" customWidth="1"/>
    <col min="12058" max="12058" width="10.85546875" style="60" customWidth="1"/>
    <col min="12059" max="12286" width="9.140625" style="60"/>
    <col min="12287" max="12287" width="1.140625" style="60" customWidth="1"/>
    <col min="12288" max="12288" width="9.28515625" style="60" bestFit="1" customWidth="1"/>
    <col min="12289" max="12289" width="14.85546875" style="60" customWidth="1"/>
    <col min="12290" max="12290" width="16.85546875" style="60" customWidth="1"/>
    <col min="12291" max="12291" width="10" style="60" customWidth="1"/>
    <col min="12292" max="12293" width="9.28515625" style="60" bestFit="1" customWidth="1"/>
    <col min="12294" max="12294" width="14.85546875" style="60" customWidth="1"/>
    <col min="12295" max="12295" width="11" style="60" customWidth="1"/>
    <col min="12296" max="12296" width="13.7109375" style="60" customWidth="1"/>
    <col min="12297" max="12297" width="14.28515625" style="60" customWidth="1"/>
    <col min="12298" max="12298" width="12.85546875" style="60" customWidth="1"/>
    <col min="12299" max="12299" width="13.5703125" style="60" customWidth="1"/>
    <col min="12300" max="12300" width="15.140625" style="60" customWidth="1"/>
    <col min="12301" max="12301" width="12.42578125" style="60" customWidth="1"/>
    <col min="12302" max="12302" width="12.5703125" style="60" customWidth="1"/>
    <col min="12303" max="12303" width="9.28515625" style="60" bestFit="1" customWidth="1"/>
    <col min="12304" max="12304" width="9.7109375" style="60" customWidth="1"/>
    <col min="12305" max="12305" width="8.5703125" style="60" customWidth="1"/>
    <col min="12306" max="12306" width="8.42578125" style="60" customWidth="1"/>
    <col min="12307" max="12307" width="10" style="60" customWidth="1"/>
    <col min="12308" max="12308" width="10.140625" style="60" customWidth="1"/>
    <col min="12309" max="12310" width="9.28515625" style="60" bestFit="1" customWidth="1"/>
    <col min="12311" max="12311" width="15.5703125" style="60" customWidth="1"/>
    <col min="12312" max="12312" width="15.28515625" style="60" customWidth="1"/>
    <col min="12313" max="12313" width="13.42578125" style="60" customWidth="1"/>
    <col min="12314" max="12314" width="10.85546875" style="60" customWidth="1"/>
    <col min="12315" max="12542" width="9.140625" style="60"/>
    <col min="12543" max="12543" width="1.140625" style="60" customWidth="1"/>
    <col min="12544" max="12544" width="9.28515625" style="60" bestFit="1" customWidth="1"/>
    <col min="12545" max="12545" width="14.85546875" style="60" customWidth="1"/>
    <col min="12546" max="12546" width="16.85546875" style="60" customWidth="1"/>
    <col min="12547" max="12547" width="10" style="60" customWidth="1"/>
    <col min="12548" max="12549" width="9.28515625" style="60" bestFit="1" customWidth="1"/>
    <col min="12550" max="12550" width="14.85546875" style="60" customWidth="1"/>
    <col min="12551" max="12551" width="11" style="60" customWidth="1"/>
    <col min="12552" max="12552" width="13.7109375" style="60" customWidth="1"/>
    <col min="12553" max="12553" width="14.28515625" style="60" customWidth="1"/>
    <col min="12554" max="12554" width="12.85546875" style="60" customWidth="1"/>
    <col min="12555" max="12555" width="13.5703125" style="60" customWidth="1"/>
    <col min="12556" max="12556" width="15.140625" style="60" customWidth="1"/>
    <col min="12557" max="12557" width="12.42578125" style="60" customWidth="1"/>
    <col min="12558" max="12558" width="12.5703125" style="60" customWidth="1"/>
    <col min="12559" max="12559" width="9.28515625" style="60" bestFit="1" customWidth="1"/>
    <col min="12560" max="12560" width="9.7109375" style="60" customWidth="1"/>
    <col min="12561" max="12561" width="8.5703125" style="60" customWidth="1"/>
    <col min="12562" max="12562" width="8.42578125" style="60" customWidth="1"/>
    <col min="12563" max="12563" width="10" style="60" customWidth="1"/>
    <col min="12564" max="12564" width="10.140625" style="60" customWidth="1"/>
    <col min="12565" max="12566" width="9.28515625" style="60" bestFit="1" customWidth="1"/>
    <col min="12567" max="12567" width="15.5703125" style="60" customWidth="1"/>
    <col min="12568" max="12568" width="15.28515625" style="60" customWidth="1"/>
    <col min="12569" max="12569" width="13.42578125" style="60" customWidth="1"/>
    <col min="12570" max="12570" width="10.85546875" style="60" customWidth="1"/>
    <col min="12571" max="12798" width="9.140625" style="60"/>
    <col min="12799" max="12799" width="1.140625" style="60" customWidth="1"/>
    <col min="12800" max="12800" width="9.28515625" style="60" bestFit="1" customWidth="1"/>
    <col min="12801" max="12801" width="14.85546875" style="60" customWidth="1"/>
    <col min="12802" max="12802" width="16.85546875" style="60" customWidth="1"/>
    <col min="12803" max="12803" width="10" style="60" customWidth="1"/>
    <col min="12804" max="12805" width="9.28515625" style="60" bestFit="1" customWidth="1"/>
    <col min="12806" max="12806" width="14.85546875" style="60" customWidth="1"/>
    <col min="12807" max="12807" width="11" style="60" customWidth="1"/>
    <col min="12808" max="12808" width="13.7109375" style="60" customWidth="1"/>
    <col min="12809" max="12809" width="14.28515625" style="60" customWidth="1"/>
    <col min="12810" max="12810" width="12.85546875" style="60" customWidth="1"/>
    <col min="12811" max="12811" width="13.5703125" style="60" customWidth="1"/>
    <col min="12812" max="12812" width="15.140625" style="60" customWidth="1"/>
    <col min="12813" max="12813" width="12.42578125" style="60" customWidth="1"/>
    <col min="12814" max="12814" width="12.5703125" style="60" customWidth="1"/>
    <col min="12815" max="12815" width="9.28515625" style="60" bestFit="1" customWidth="1"/>
    <col min="12816" max="12816" width="9.7109375" style="60" customWidth="1"/>
    <col min="12817" max="12817" width="8.5703125" style="60" customWidth="1"/>
    <col min="12818" max="12818" width="8.42578125" style="60" customWidth="1"/>
    <col min="12819" max="12819" width="10" style="60" customWidth="1"/>
    <col min="12820" max="12820" width="10.140625" style="60" customWidth="1"/>
    <col min="12821" max="12822" width="9.28515625" style="60" bestFit="1" customWidth="1"/>
    <col min="12823" max="12823" width="15.5703125" style="60" customWidth="1"/>
    <col min="12824" max="12824" width="15.28515625" style="60" customWidth="1"/>
    <col min="12825" max="12825" width="13.42578125" style="60" customWidth="1"/>
    <col min="12826" max="12826" width="10.85546875" style="60" customWidth="1"/>
    <col min="12827" max="13054" width="9.140625" style="60"/>
    <col min="13055" max="13055" width="1.140625" style="60" customWidth="1"/>
    <col min="13056" max="13056" width="9.28515625" style="60" bestFit="1" customWidth="1"/>
    <col min="13057" max="13057" width="14.85546875" style="60" customWidth="1"/>
    <col min="13058" max="13058" width="16.85546875" style="60" customWidth="1"/>
    <col min="13059" max="13059" width="10" style="60" customWidth="1"/>
    <col min="13060" max="13061" width="9.28515625" style="60" bestFit="1" customWidth="1"/>
    <col min="13062" max="13062" width="14.85546875" style="60" customWidth="1"/>
    <col min="13063" max="13063" width="11" style="60" customWidth="1"/>
    <col min="13064" max="13064" width="13.7109375" style="60" customWidth="1"/>
    <col min="13065" max="13065" width="14.28515625" style="60" customWidth="1"/>
    <col min="13066" max="13066" width="12.85546875" style="60" customWidth="1"/>
    <col min="13067" max="13067" width="13.5703125" style="60" customWidth="1"/>
    <col min="13068" max="13068" width="15.140625" style="60" customWidth="1"/>
    <col min="13069" max="13069" width="12.42578125" style="60" customWidth="1"/>
    <col min="13070" max="13070" width="12.5703125" style="60" customWidth="1"/>
    <col min="13071" max="13071" width="9.28515625" style="60" bestFit="1" customWidth="1"/>
    <col min="13072" max="13072" width="9.7109375" style="60" customWidth="1"/>
    <col min="13073" max="13073" width="8.5703125" style="60" customWidth="1"/>
    <col min="13074" max="13074" width="8.42578125" style="60" customWidth="1"/>
    <col min="13075" max="13075" width="10" style="60" customWidth="1"/>
    <col min="13076" max="13076" width="10.140625" style="60" customWidth="1"/>
    <col min="13077" max="13078" width="9.28515625" style="60" bestFit="1" customWidth="1"/>
    <col min="13079" max="13079" width="15.5703125" style="60" customWidth="1"/>
    <col min="13080" max="13080" width="15.28515625" style="60" customWidth="1"/>
    <col min="13081" max="13081" width="13.42578125" style="60" customWidth="1"/>
    <col min="13082" max="13082" width="10.85546875" style="60" customWidth="1"/>
    <col min="13083" max="13310" width="9.140625" style="60"/>
    <col min="13311" max="13311" width="1.140625" style="60" customWidth="1"/>
    <col min="13312" max="13312" width="9.28515625" style="60" bestFit="1" customWidth="1"/>
    <col min="13313" max="13313" width="14.85546875" style="60" customWidth="1"/>
    <col min="13314" max="13314" width="16.85546875" style="60" customWidth="1"/>
    <col min="13315" max="13315" width="10" style="60" customWidth="1"/>
    <col min="13316" max="13317" width="9.28515625" style="60" bestFit="1" customWidth="1"/>
    <col min="13318" max="13318" width="14.85546875" style="60" customWidth="1"/>
    <col min="13319" max="13319" width="11" style="60" customWidth="1"/>
    <col min="13320" max="13320" width="13.7109375" style="60" customWidth="1"/>
    <col min="13321" max="13321" width="14.28515625" style="60" customWidth="1"/>
    <col min="13322" max="13322" width="12.85546875" style="60" customWidth="1"/>
    <col min="13323" max="13323" width="13.5703125" style="60" customWidth="1"/>
    <col min="13324" max="13324" width="15.140625" style="60" customWidth="1"/>
    <col min="13325" max="13325" width="12.42578125" style="60" customWidth="1"/>
    <col min="13326" max="13326" width="12.5703125" style="60" customWidth="1"/>
    <col min="13327" max="13327" width="9.28515625" style="60" bestFit="1" customWidth="1"/>
    <col min="13328" max="13328" width="9.7109375" style="60" customWidth="1"/>
    <col min="13329" max="13329" width="8.5703125" style="60" customWidth="1"/>
    <col min="13330" max="13330" width="8.42578125" style="60" customWidth="1"/>
    <col min="13331" max="13331" width="10" style="60" customWidth="1"/>
    <col min="13332" max="13332" width="10.140625" style="60" customWidth="1"/>
    <col min="13333" max="13334" width="9.28515625" style="60" bestFit="1" customWidth="1"/>
    <col min="13335" max="13335" width="15.5703125" style="60" customWidth="1"/>
    <col min="13336" max="13336" width="15.28515625" style="60" customWidth="1"/>
    <col min="13337" max="13337" width="13.42578125" style="60" customWidth="1"/>
    <col min="13338" max="13338" width="10.85546875" style="60" customWidth="1"/>
    <col min="13339" max="13566" width="9.140625" style="60"/>
    <col min="13567" max="13567" width="1.140625" style="60" customWidth="1"/>
    <col min="13568" max="13568" width="9.28515625" style="60" bestFit="1" customWidth="1"/>
    <col min="13569" max="13569" width="14.85546875" style="60" customWidth="1"/>
    <col min="13570" max="13570" width="16.85546875" style="60" customWidth="1"/>
    <col min="13571" max="13571" width="10" style="60" customWidth="1"/>
    <col min="13572" max="13573" width="9.28515625" style="60" bestFit="1" customWidth="1"/>
    <col min="13574" max="13574" width="14.85546875" style="60" customWidth="1"/>
    <col min="13575" max="13575" width="11" style="60" customWidth="1"/>
    <col min="13576" max="13576" width="13.7109375" style="60" customWidth="1"/>
    <col min="13577" max="13577" width="14.28515625" style="60" customWidth="1"/>
    <col min="13578" max="13578" width="12.85546875" style="60" customWidth="1"/>
    <col min="13579" max="13579" width="13.5703125" style="60" customWidth="1"/>
    <col min="13580" max="13580" width="15.140625" style="60" customWidth="1"/>
    <col min="13581" max="13581" width="12.42578125" style="60" customWidth="1"/>
    <col min="13582" max="13582" width="12.5703125" style="60" customWidth="1"/>
    <col min="13583" max="13583" width="9.28515625" style="60" bestFit="1" customWidth="1"/>
    <col min="13584" max="13584" width="9.7109375" style="60" customWidth="1"/>
    <col min="13585" max="13585" width="8.5703125" style="60" customWidth="1"/>
    <col min="13586" max="13586" width="8.42578125" style="60" customWidth="1"/>
    <col min="13587" max="13587" width="10" style="60" customWidth="1"/>
    <col min="13588" max="13588" width="10.140625" style="60" customWidth="1"/>
    <col min="13589" max="13590" width="9.28515625" style="60" bestFit="1" customWidth="1"/>
    <col min="13591" max="13591" width="15.5703125" style="60" customWidth="1"/>
    <col min="13592" max="13592" width="15.28515625" style="60" customWidth="1"/>
    <col min="13593" max="13593" width="13.42578125" style="60" customWidth="1"/>
    <col min="13594" max="13594" width="10.85546875" style="60" customWidth="1"/>
    <col min="13595" max="13822" width="9.140625" style="60"/>
    <col min="13823" max="13823" width="1.140625" style="60" customWidth="1"/>
    <col min="13824" max="13824" width="9.28515625" style="60" bestFit="1" customWidth="1"/>
    <col min="13825" max="13825" width="14.85546875" style="60" customWidth="1"/>
    <col min="13826" max="13826" width="16.85546875" style="60" customWidth="1"/>
    <col min="13827" max="13827" width="10" style="60" customWidth="1"/>
    <col min="13828" max="13829" width="9.28515625" style="60" bestFit="1" customWidth="1"/>
    <col min="13830" max="13830" width="14.85546875" style="60" customWidth="1"/>
    <col min="13831" max="13831" width="11" style="60" customWidth="1"/>
    <col min="13832" max="13832" width="13.7109375" style="60" customWidth="1"/>
    <col min="13833" max="13833" width="14.28515625" style="60" customWidth="1"/>
    <col min="13834" max="13834" width="12.85546875" style="60" customWidth="1"/>
    <col min="13835" max="13835" width="13.5703125" style="60" customWidth="1"/>
    <col min="13836" max="13836" width="15.140625" style="60" customWidth="1"/>
    <col min="13837" max="13837" width="12.42578125" style="60" customWidth="1"/>
    <col min="13838" max="13838" width="12.5703125" style="60" customWidth="1"/>
    <col min="13839" max="13839" width="9.28515625" style="60" bestFit="1" customWidth="1"/>
    <col min="13840" max="13840" width="9.7109375" style="60" customWidth="1"/>
    <col min="13841" max="13841" width="8.5703125" style="60" customWidth="1"/>
    <col min="13842" max="13842" width="8.42578125" style="60" customWidth="1"/>
    <col min="13843" max="13843" width="10" style="60" customWidth="1"/>
    <col min="13844" max="13844" width="10.140625" style="60" customWidth="1"/>
    <col min="13845" max="13846" width="9.28515625" style="60" bestFit="1" customWidth="1"/>
    <col min="13847" max="13847" width="15.5703125" style="60" customWidth="1"/>
    <col min="13848" max="13848" width="15.28515625" style="60" customWidth="1"/>
    <col min="13849" max="13849" width="13.42578125" style="60" customWidth="1"/>
    <col min="13850" max="13850" width="10.85546875" style="60" customWidth="1"/>
    <col min="13851" max="14078" width="9.140625" style="60"/>
    <col min="14079" max="14079" width="1.140625" style="60" customWidth="1"/>
    <col min="14080" max="14080" width="9.28515625" style="60" bestFit="1" customWidth="1"/>
    <col min="14081" max="14081" width="14.85546875" style="60" customWidth="1"/>
    <col min="14082" max="14082" width="16.85546875" style="60" customWidth="1"/>
    <col min="14083" max="14083" width="10" style="60" customWidth="1"/>
    <col min="14084" max="14085" width="9.28515625" style="60" bestFit="1" customWidth="1"/>
    <col min="14086" max="14086" width="14.85546875" style="60" customWidth="1"/>
    <col min="14087" max="14087" width="11" style="60" customWidth="1"/>
    <col min="14088" max="14088" width="13.7109375" style="60" customWidth="1"/>
    <col min="14089" max="14089" width="14.28515625" style="60" customWidth="1"/>
    <col min="14090" max="14090" width="12.85546875" style="60" customWidth="1"/>
    <col min="14091" max="14091" width="13.5703125" style="60" customWidth="1"/>
    <col min="14092" max="14092" width="15.140625" style="60" customWidth="1"/>
    <col min="14093" max="14093" width="12.42578125" style="60" customWidth="1"/>
    <col min="14094" max="14094" width="12.5703125" style="60" customWidth="1"/>
    <col min="14095" max="14095" width="9.28515625" style="60" bestFit="1" customWidth="1"/>
    <col min="14096" max="14096" width="9.7109375" style="60" customWidth="1"/>
    <col min="14097" max="14097" width="8.5703125" style="60" customWidth="1"/>
    <col min="14098" max="14098" width="8.42578125" style="60" customWidth="1"/>
    <col min="14099" max="14099" width="10" style="60" customWidth="1"/>
    <col min="14100" max="14100" width="10.140625" style="60" customWidth="1"/>
    <col min="14101" max="14102" width="9.28515625" style="60" bestFit="1" customWidth="1"/>
    <col min="14103" max="14103" width="15.5703125" style="60" customWidth="1"/>
    <col min="14104" max="14104" width="15.28515625" style="60" customWidth="1"/>
    <col min="14105" max="14105" width="13.42578125" style="60" customWidth="1"/>
    <col min="14106" max="14106" width="10.85546875" style="60" customWidth="1"/>
    <col min="14107" max="14334" width="9.140625" style="60"/>
    <col min="14335" max="14335" width="1.140625" style="60" customWidth="1"/>
    <col min="14336" max="14336" width="9.28515625" style="60" bestFit="1" customWidth="1"/>
    <col min="14337" max="14337" width="14.85546875" style="60" customWidth="1"/>
    <col min="14338" max="14338" width="16.85546875" style="60" customWidth="1"/>
    <col min="14339" max="14339" width="10" style="60" customWidth="1"/>
    <col min="14340" max="14341" width="9.28515625" style="60" bestFit="1" customWidth="1"/>
    <col min="14342" max="14342" width="14.85546875" style="60" customWidth="1"/>
    <col min="14343" max="14343" width="11" style="60" customWidth="1"/>
    <col min="14344" max="14344" width="13.7109375" style="60" customWidth="1"/>
    <col min="14345" max="14345" width="14.28515625" style="60" customWidth="1"/>
    <col min="14346" max="14346" width="12.85546875" style="60" customWidth="1"/>
    <col min="14347" max="14347" width="13.5703125" style="60" customWidth="1"/>
    <col min="14348" max="14348" width="15.140625" style="60" customWidth="1"/>
    <col min="14349" max="14349" width="12.42578125" style="60" customWidth="1"/>
    <col min="14350" max="14350" width="12.5703125" style="60" customWidth="1"/>
    <col min="14351" max="14351" width="9.28515625" style="60" bestFit="1" customWidth="1"/>
    <col min="14352" max="14352" width="9.7109375" style="60" customWidth="1"/>
    <col min="14353" max="14353" width="8.5703125" style="60" customWidth="1"/>
    <col min="14354" max="14354" width="8.42578125" style="60" customWidth="1"/>
    <col min="14355" max="14355" width="10" style="60" customWidth="1"/>
    <col min="14356" max="14356" width="10.140625" style="60" customWidth="1"/>
    <col min="14357" max="14358" width="9.28515625" style="60" bestFit="1" customWidth="1"/>
    <col min="14359" max="14359" width="15.5703125" style="60" customWidth="1"/>
    <col min="14360" max="14360" width="15.28515625" style="60" customWidth="1"/>
    <col min="14361" max="14361" width="13.42578125" style="60" customWidth="1"/>
    <col min="14362" max="14362" width="10.85546875" style="60" customWidth="1"/>
    <col min="14363" max="14590" width="9.140625" style="60"/>
    <col min="14591" max="14591" width="1.140625" style="60" customWidth="1"/>
    <col min="14592" max="14592" width="9.28515625" style="60" bestFit="1" customWidth="1"/>
    <col min="14593" max="14593" width="14.85546875" style="60" customWidth="1"/>
    <col min="14594" max="14594" width="16.85546875" style="60" customWidth="1"/>
    <col min="14595" max="14595" width="10" style="60" customWidth="1"/>
    <col min="14596" max="14597" width="9.28515625" style="60" bestFit="1" customWidth="1"/>
    <col min="14598" max="14598" width="14.85546875" style="60" customWidth="1"/>
    <col min="14599" max="14599" width="11" style="60" customWidth="1"/>
    <col min="14600" max="14600" width="13.7109375" style="60" customWidth="1"/>
    <col min="14601" max="14601" width="14.28515625" style="60" customWidth="1"/>
    <col min="14602" max="14602" width="12.85546875" style="60" customWidth="1"/>
    <col min="14603" max="14603" width="13.5703125" style="60" customWidth="1"/>
    <col min="14604" max="14604" width="15.140625" style="60" customWidth="1"/>
    <col min="14605" max="14605" width="12.42578125" style="60" customWidth="1"/>
    <col min="14606" max="14606" width="12.5703125" style="60" customWidth="1"/>
    <col min="14607" max="14607" width="9.28515625" style="60" bestFit="1" customWidth="1"/>
    <col min="14608" max="14608" width="9.7109375" style="60" customWidth="1"/>
    <col min="14609" max="14609" width="8.5703125" style="60" customWidth="1"/>
    <col min="14610" max="14610" width="8.42578125" style="60" customWidth="1"/>
    <col min="14611" max="14611" width="10" style="60" customWidth="1"/>
    <col min="14612" max="14612" width="10.140625" style="60" customWidth="1"/>
    <col min="14613" max="14614" width="9.28515625" style="60" bestFit="1" customWidth="1"/>
    <col min="14615" max="14615" width="15.5703125" style="60" customWidth="1"/>
    <col min="14616" max="14616" width="15.28515625" style="60" customWidth="1"/>
    <col min="14617" max="14617" width="13.42578125" style="60" customWidth="1"/>
    <col min="14618" max="14618" width="10.85546875" style="60" customWidth="1"/>
    <col min="14619" max="14846" width="9.140625" style="60"/>
    <col min="14847" max="14847" width="1.140625" style="60" customWidth="1"/>
    <col min="14848" max="14848" width="9.28515625" style="60" bestFit="1" customWidth="1"/>
    <col min="14849" max="14849" width="14.85546875" style="60" customWidth="1"/>
    <col min="14850" max="14850" width="16.85546875" style="60" customWidth="1"/>
    <col min="14851" max="14851" width="10" style="60" customWidth="1"/>
    <col min="14852" max="14853" width="9.28515625" style="60" bestFit="1" customWidth="1"/>
    <col min="14854" max="14854" width="14.85546875" style="60" customWidth="1"/>
    <col min="14855" max="14855" width="11" style="60" customWidth="1"/>
    <col min="14856" max="14856" width="13.7109375" style="60" customWidth="1"/>
    <col min="14857" max="14857" width="14.28515625" style="60" customWidth="1"/>
    <col min="14858" max="14858" width="12.85546875" style="60" customWidth="1"/>
    <col min="14859" max="14859" width="13.5703125" style="60" customWidth="1"/>
    <col min="14860" max="14860" width="15.140625" style="60" customWidth="1"/>
    <col min="14861" max="14861" width="12.42578125" style="60" customWidth="1"/>
    <col min="14862" max="14862" width="12.5703125" style="60" customWidth="1"/>
    <col min="14863" max="14863" width="9.28515625" style="60" bestFit="1" customWidth="1"/>
    <col min="14864" max="14864" width="9.7109375" style="60" customWidth="1"/>
    <col min="14865" max="14865" width="8.5703125" style="60" customWidth="1"/>
    <col min="14866" max="14866" width="8.42578125" style="60" customWidth="1"/>
    <col min="14867" max="14867" width="10" style="60" customWidth="1"/>
    <col min="14868" max="14868" width="10.140625" style="60" customWidth="1"/>
    <col min="14869" max="14870" width="9.28515625" style="60" bestFit="1" customWidth="1"/>
    <col min="14871" max="14871" width="15.5703125" style="60" customWidth="1"/>
    <col min="14872" max="14872" width="15.28515625" style="60" customWidth="1"/>
    <col min="14873" max="14873" width="13.42578125" style="60" customWidth="1"/>
    <col min="14874" max="14874" width="10.85546875" style="60" customWidth="1"/>
    <col min="14875" max="15102" width="9.140625" style="60"/>
    <col min="15103" max="15103" width="1.140625" style="60" customWidth="1"/>
    <col min="15104" max="15104" width="9.28515625" style="60" bestFit="1" customWidth="1"/>
    <col min="15105" max="15105" width="14.85546875" style="60" customWidth="1"/>
    <col min="15106" max="15106" width="16.85546875" style="60" customWidth="1"/>
    <col min="15107" max="15107" width="10" style="60" customWidth="1"/>
    <col min="15108" max="15109" width="9.28515625" style="60" bestFit="1" customWidth="1"/>
    <col min="15110" max="15110" width="14.85546875" style="60" customWidth="1"/>
    <col min="15111" max="15111" width="11" style="60" customWidth="1"/>
    <col min="15112" max="15112" width="13.7109375" style="60" customWidth="1"/>
    <col min="15113" max="15113" width="14.28515625" style="60" customWidth="1"/>
    <col min="15114" max="15114" width="12.85546875" style="60" customWidth="1"/>
    <col min="15115" max="15115" width="13.5703125" style="60" customWidth="1"/>
    <col min="15116" max="15116" width="15.140625" style="60" customWidth="1"/>
    <col min="15117" max="15117" width="12.42578125" style="60" customWidth="1"/>
    <col min="15118" max="15118" width="12.5703125" style="60" customWidth="1"/>
    <col min="15119" max="15119" width="9.28515625" style="60" bestFit="1" customWidth="1"/>
    <col min="15120" max="15120" width="9.7109375" style="60" customWidth="1"/>
    <col min="15121" max="15121" width="8.5703125" style="60" customWidth="1"/>
    <col min="15122" max="15122" width="8.42578125" style="60" customWidth="1"/>
    <col min="15123" max="15123" width="10" style="60" customWidth="1"/>
    <col min="15124" max="15124" width="10.140625" style="60" customWidth="1"/>
    <col min="15125" max="15126" width="9.28515625" style="60" bestFit="1" customWidth="1"/>
    <col min="15127" max="15127" width="15.5703125" style="60" customWidth="1"/>
    <col min="15128" max="15128" width="15.28515625" style="60" customWidth="1"/>
    <col min="15129" max="15129" width="13.42578125" style="60" customWidth="1"/>
    <col min="15130" max="15130" width="10.85546875" style="60" customWidth="1"/>
    <col min="15131" max="15358" width="9.140625" style="60"/>
    <col min="15359" max="15359" width="1.140625" style="60" customWidth="1"/>
    <col min="15360" max="15360" width="9.28515625" style="60" bestFit="1" customWidth="1"/>
    <col min="15361" max="15361" width="14.85546875" style="60" customWidth="1"/>
    <col min="15362" max="15362" width="16.85546875" style="60" customWidth="1"/>
    <col min="15363" max="15363" width="10" style="60" customWidth="1"/>
    <col min="15364" max="15365" width="9.28515625" style="60" bestFit="1" customWidth="1"/>
    <col min="15366" max="15366" width="14.85546875" style="60" customWidth="1"/>
    <col min="15367" max="15367" width="11" style="60" customWidth="1"/>
    <col min="15368" max="15368" width="13.7109375" style="60" customWidth="1"/>
    <col min="15369" max="15369" width="14.28515625" style="60" customWidth="1"/>
    <col min="15370" max="15370" width="12.85546875" style="60" customWidth="1"/>
    <col min="15371" max="15371" width="13.5703125" style="60" customWidth="1"/>
    <col min="15372" max="15372" width="15.140625" style="60" customWidth="1"/>
    <col min="15373" max="15373" width="12.42578125" style="60" customWidth="1"/>
    <col min="15374" max="15374" width="12.5703125" style="60" customWidth="1"/>
    <col min="15375" max="15375" width="9.28515625" style="60" bestFit="1" customWidth="1"/>
    <col min="15376" max="15376" width="9.7109375" style="60" customWidth="1"/>
    <col min="15377" max="15377" width="8.5703125" style="60" customWidth="1"/>
    <col min="15378" max="15378" width="8.42578125" style="60" customWidth="1"/>
    <col min="15379" max="15379" width="10" style="60" customWidth="1"/>
    <col min="15380" max="15380" width="10.140625" style="60" customWidth="1"/>
    <col min="15381" max="15382" width="9.28515625" style="60" bestFit="1" customWidth="1"/>
    <col min="15383" max="15383" width="15.5703125" style="60" customWidth="1"/>
    <col min="15384" max="15384" width="15.28515625" style="60" customWidth="1"/>
    <col min="15385" max="15385" width="13.42578125" style="60" customWidth="1"/>
    <col min="15386" max="15386" width="10.85546875" style="60" customWidth="1"/>
    <col min="15387" max="15614" width="9.140625" style="60"/>
    <col min="15615" max="15615" width="1.140625" style="60" customWidth="1"/>
    <col min="15616" max="15616" width="9.28515625" style="60" bestFit="1" customWidth="1"/>
    <col min="15617" max="15617" width="14.85546875" style="60" customWidth="1"/>
    <col min="15618" max="15618" width="16.85546875" style="60" customWidth="1"/>
    <col min="15619" max="15619" width="10" style="60" customWidth="1"/>
    <col min="15620" max="15621" width="9.28515625" style="60" bestFit="1" customWidth="1"/>
    <col min="15622" max="15622" width="14.85546875" style="60" customWidth="1"/>
    <col min="15623" max="15623" width="11" style="60" customWidth="1"/>
    <col min="15624" max="15624" width="13.7109375" style="60" customWidth="1"/>
    <col min="15625" max="15625" width="14.28515625" style="60" customWidth="1"/>
    <col min="15626" max="15626" width="12.85546875" style="60" customWidth="1"/>
    <col min="15627" max="15627" width="13.5703125" style="60" customWidth="1"/>
    <col min="15628" max="15628" width="15.140625" style="60" customWidth="1"/>
    <col min="15629" max="15629" width="12.42578125" style="60" customWidth="1"/>
    <col min="15630" max="15630" width="12.5703125" style="60" customWidth="1"/>
    <col min="15631" max="15631" width="9.28515625" style="60" bestFit="1" customWidth="1"/>
    <col min="15632" max="15632" width="9.7109375" style="60" customWidth="1"/>
    <col min="15633" max="15633" width="8.5703125" style="60" customWidth="1"/>
    <col min="15634" max="15634" width="8.42578125" style="60" customWidth="1"/>
    <col min="15635" max="15635" width="10" style="60" customWidth="1"/>
    <col min="15636" max="15636" width="10.140625" style="60" customWidth="1"/>
    <col min="15637" max="15638" width="9.28515625" style="60" bestFit="1" customWidth="1"/>
    <col min="15639" max="15639" width="15.5703125" style="60" customWidth="1"/>
    <col min="15640" max="15640" width="15.28515625" style="60" customWidth="1"/>
    <col min="15641" max="15641" width="13.42578125" style="60" customWidth="1"/>
    <col min="15642" max="15642" width="10.85546875" style="60" customWidth="1"/>
    <col min="15643" max="15870" width="9.140625" style="60"/>
    <col min="15871" max="15871" width="1.140625" style="60" customWidth="1"/>
    <col min="15872" max="15872" width="9.28515625" style="60" bestFit="1" customWidth="1"/>
    <col min="15873" max="15873" width="14.85546875" style="60" customWidth="1"/>
    <col min="15874" max="15874" width="16.85546875" style="60" customWidth="1"/>
    <col min="15875" max="15875" width="10" style="60" customWidth="1"/>
    <col min="15876" max="15877" width="9.28515625" style="60" bestFit="1" customWidth="1"/>
    <col min="15878" max="15878" width="14.85546875" style="60" customWidth="1"/>
    <col min="15879" max="15879" width="11" style="60" customWidth="1"/>
    <col min="15880" max="15880" width="13.7109375" style="60" customWidth="1"/>
    <col min="15881" max="15881" width="14.28515625" style="60" customWidth="1"/>
    <col min="15882" max="15882" width="12.85546875" style="60" customWidth="1"/>
    <col min="15883" max="15883" width="13.5703125" style="60" customWidth="1"/>
    <col min="15884" max="15884" width="15.140625" style="60" customWidth="1"/>
    <col min="15885" max="15885" width="12.42578125" style="60" customWidth="1"/>
    <col min="15886" max="15886" width="12.5703125" style="60" customWidth="1"/>
    <col min="15887" max="15887" width="9.28515625" style="60" bestFit="1" customWidth="1"/>
    <col min="15888" max="15888" width="9.7109375" style="60" customWidth="1"/>
    <col min="15889" max="15889" width="8.5703125" style="60" customWidth="1"/>
    <col min="15890" max="15890" width="8.42578125" style="60" customWidth="1"/>
    <col min="15891" max="15891" width="10" style="60" customWidth="1"/>
    <col min="15892" max="15892" width="10.140625" style="60" customWidth="1"/>
    <col min="15893" max="15894" width="9.28515625" style="60" bestFit="1" customWidth="1"/>
    <col min="15895" max="15895" width="15.5703125" style="60" customWidth="1"/>
    <col min="15896" max="15896" width="15.28515625" style="60" customWidth="1"/>
    <col min="15897" max="15897" width="13.42578125" style="60" customWidth="1"/>
    <col min="15898" max="15898" width="10.85546875" style="60" customWidth="1"/>
    <col min="15899" max="16126" width="9.140625" style="60"/>
    <col min="16127" max="16127" width="1.140625" style="60" customWidth="1"/>
    <col min="16128" max="16128" width="9.28515625" style="60" bestFit="1" customWidth="1"/>
    <col min="16129" max="16129" width="14.85546875" style="60" customWidth="1"/>
    <col min="16130" max="16130" width="16.85546875" style="60" customWidth="1"/>
    <col min="16131" max="16131" width="10" style="60" customWidth="1"/>
    <col min="16132" max="16133" width="9.28515625" style="60" bestFit="1" customWidth="1"/>
    <col min="16134" max="16134" width="14.85546875" style="60" customWidth="1"/>
    <col min="16135" max="16135" width="11" style="60" customWidth="1"/>
    <col min="16136" max="16136" width="13.7109375" style="60" customWidth="1"/>
    <col min="16137" max="16137" width="14.28515625" style="60" customWidth="1"/>
    <col min="16138" max="16138" width="12.85546875" style="60" customWidth="1"/>
    <col min="16139" max="16139" width="13.5703125" style="60" customWidth="1"/>
    <col min="16140" max="16140" width="15.140625" style="60" customWidth="1"/>
    <col min="16141" max="16141" width="12.42578125" style="60" customWidth="1"/>
    <col min="16142" max="16142" width="12.5703125" style="60" customWidth="1"/>
    <col min="16143" max="16143" width="9.28515625" style="60" bestFit="1" customWidth="1"/>
    <col min="16144" max="16144" width="9.7109375" style="60" customWidth="1"/>
    <col min="16145" max="16145" width="8.5703125" style="60" customWidth="1"/>
    <col min="16146" max="16146" width="8.42578125" style="60" customWidth="1"/>
    <col min="16147" max="16147" width="10" style="60" customWidth="1"/>
    <col min="16148" max="16148" width="10.140625" style="60" customWidth="1"/>
    <col min="16149" max="16150" width="9.28515625" style="60" bestFit="1" customWidth="1"/>
    <col min="16151" max="16151" width="15.5703125" style="60" customWidth="1"/>
    <col min="16152" max="16152" width="15.28515625" style="60" customWidth="1"/>
    <col min="16153" max="16153" width="13.42578125" style="60" customWidth="1"/>
    <col min="16154" max="16154" width="10.85546875" style="60" customWidth="1"/>
    <col min="16155" max="16384" width="9.140625" style="60"/>
  </cols>
  <sheetData>
    <row r="1" spans="1:26" ht="42" customHeight="1" x14ac:dyDescent="0.3">
      <c r="A1" s="216" t="s">
        <v>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1" customHeight="1" x14ac:dyDescent="0.3">
      <c r="A2" s="61"/>
      <c r="B2" s="62"/>
      <c r="C2" s="62"/>
      <c r="D2" s="62"/>
      <c r="E2" s="62"/>
      <c r="F2" s="62"/>
      <c r="G2" s="62"/>
      <c r="H2" s="62"/>
      <c r="I2" s="62"/>
      <c r="J2" s="63"/>
      <c r="K2" s="62"/>
      <c r="L2" s="63"/>
      <c r="M2" s="63"/>
      <c r="N2" s="63"/>
      <c r="O2" s="63"/>
      <c r="P2" s="95"/>
      <c r="Q2" s="63"/>
      <c r="R2" s="63"/>
      <c r="S2" s="63"/>
      <c r="T2" s="97"/>
      <c r="U2" s="63"/>
      <c r="V2" s="63"/>
      <c r="W2" s="63"/>
      <c r="X2" s="64"/>
      <c r="Y2" s="217" t="s">
        <v>40</v>
      </c>
      <c r="Z2" s="217"/>
    </row>
    <row r="3" spans="1:26" ht="23.25" customHeight="1" x14ac:dyDescent="0.3">
      <c r="A3" s="218" t="s">
        <v>130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</row>
    <row r="4" spans="1:26" ht="30" customHeight="1" x14ac:dyDescent="0.3">
      <c r="A4" s="219" t="s">
        <v>128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ht="29.25" customHeight="1" x14ac:dyDescent="0.3">
      <c r="A5" s="220" t="s">
        <v>38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65" customFormat="1" ht="18" customHeight="1" thickBot="1" x14ac:dyDescent="0.3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9"/>
      <c r="X6" s="129"/>
      <c r="Y6" s="125"/>
      <c r="Z6" s="125"/>
    </row>
    <row r="7" spans="1:26" ht="34.5" customHeight="1" x14ac:dyDescent="0.3">
      <c r="A7" s="213" t="s">
        <v>0</v>
      </c>
      <c r="B7" s="205" t="s">
        <v>3</v>
      </c>
      <c r="C7" s="206"/>
      <c r="D7" s="206"/>
      <c r="E7" s="206"/>
      <c r="F7" s="206"/>
      <c r="G7" s="207"/>
      <c r="H7" s="200" t="s">
        <v>67</v>
      </c>
      <c r="I7" s="205" t="s">
        <v>79</v>
      </c>
      <c r="J7" s="206"/>
      <c r="K7" s="206"/>
      <c r="L7" s="207"/>
      <c r="M7" s="205" t="s">
        <v>80</v>
      </c>
      <c r="N7" s="206"/>
      <c r="O7" s="206"/>
      <c r="P7" s="207"/>
      <c r="Q7" s="205" t="s">
        <v>81</v>
      </c>
      <c r="R7" s="206"/>
      <c r="S7" s="206"/>
      <c r="T7" s="206"/>
      <c r="U7" s="206"/>
      <c r="V7" s="206"/>
      <c r="W7" s="206"/>
      <c r="X7" s="207"/>
      <c r="Y7" s="200" t="s">
        <v>85</v>
      </c>
      <c r="Z7" s="202" t="s">
        <v>64</v>
      </c>
    </row>
    <row r="8" spans="1:26" ht="33.75" customHeight="1" x14ac:dyDescent="0.3">
      <c r="A8" s="214"/>
      <c r="B8" s="196"/>
      <c r="C8" s="208"/>
      <c r="D8" s="208"/>
      <c r="E8" s="208"/>
      <c r="F8" s="208"/>
      <c r="G8" s="197"/>
      <c r="H8" s="201"/>
      <c r="I8" s="196"/>
      <c r="J8" s="208"/>
      <c r="K8" s="208"/>
      <c r="L8" s="197"/>
      <c r="M8" s="196"/>
      <c r="N8" s="208"/>
      <c r="O8" s="208"/>
      <c r="P8" s="197"/>
      <c r="Q8" s="196"/>
      <c r="R8" s="208"/>
      <c r="S8" s="208"/>
      <c r="T8" s="208"/>
      <c r="U8" s="208"/>
      <c r="V8" s="208"/>
      <c r="W8" s="208"/>
      <c r="X8" s="197"/>
      <c r="Y8" s="201"/>
      <c r="Z8" s="203"/>
    </row>
    <row r="9" spans="1:26" ht="90.75" customHeight="1" x14ac:dyDescent="0.3">
      <c r="A9" s="214"/>
      <c r="B9" s="198" t="s">
        <v>7</v>
      </c>
      <c r="C9" s="198" t="s">
        <v>8</v>
      </c>
      <c r="D9" s="198" t="s">
        <v>9</v>
      </c>
      <c r="E9" s="209" t="s">
        <v>10</v>
      </c>
      <c r="F9" s="210"/>
      <c r="G9" s="198" t="s">
        <v>129</v>
      </c>
      <c r="H9" s="201"/>
      <c r="I9" s="198" t="s">
        <v>1</v>
      </c>
      <c r="J9" s="198" t="s">
        <v>2</v>
      </c>
      <c r="K9" s="198" t="s">
        <v>61</v>
      </c>
      <c r="L9" s="198" t="s">
        <v>62</v>
      </c>
      <c r="M9" s="209" t="s">
        <v>63</v>
      </c>
      <c r="N9" s="211"/>
      <c r="O9" s="198" t="s">
        <v>12</v>
      </c>
      <c r="P9" s="198" t="s">
        <v>13</v>
      </c>
      <c r="Q9" s="194" t="s">
        <v>127</v>
      </c>
      <c r="R9" s="195"/>
      <c r="S9" s="194" t="s">
        <v>82</v>
      </c>
      <c r="T9" s="195"/>
      <c r="U9" s="194" t="s">
        <v>83</v>
      </c>
      <c r="V9" s="195"/>
      <c r="W9" s="194" t="s">
        <v>84</v>
      </c>
      <c r="X9" s="195"/>
      <c r="Y9" s="201"/>
      <c r="Z9" s="203"/>
    </row>
    <row r="10" spans="1:26" ht="86.25" customHeight="1" x14ac:dyDescent="0.3">
      <c r="A10" s="214"/>
      <c r="B10" s="201"/>
      <c r="C10" s="201"/>
      <c r="D10" s="201"/>
      <c r="E10" s="198" t="s">
        <v>16</v>
      </c>
      <c r="F10" s="198" t="s">
        <v>17</v>
      </c>
      <c r="G10" s="201"/>
      <c r="H10" s="201"/>
      <c r="I10" s="201"/>
      <c r="J10" s="201"/>
      <c r="K10" s="201"/>
      <c r="L10" s="201"/>
      <c r="M10" s="198" t="s">
        <v>24</v>
      </c>
      <c r="N10" s="198" t="s">
        <v>35</v>
      </c>
      <c r="O10" s="201"/>
      <c r="P10" s="201"/>
      <c r="Q10" s="196"/>
      <c r="R10" s="197"/>
      <c r="S10" s="196"/>
      <c r="T10" s="197"/>
      <c r="U10" s="196"/>
      <c r="V10" s="197"/>
      <c r="W10" s="196"/>
      <c r="X10" s="197"/>
      <c r="Y10" s="201"/>
      <c r="Z10" s="203"/>
    </row>
    <row r="11" spans="1:26" ht="70.5" customHeight="1" x14ac:dyDescent="0.3">
      <c r="A11" s="215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28" t="s">
        <v>18</v>
      </c>
      <c r="R11" s="128" t="s">
        <v>19</v>
      </c>
      <c r="S11" s="128" t="s">
        <v>18</v>
      </c>
      <c r="T11" s="98" t="s">
        <v>19</v>
      </c>
      <c r="U11" s="128" t="s">
        <v>16</v>
      </c>
      <c r="V11" s="128" t="s">
        <v>17</v>
      </c>
      <c r="W11" s="130" t="s">
        <v>18</v>
      </c>
      <c r="X11" s="130" t="s">
        <v>19</v>
      </c>
      <c r="Y11" s="199"/>
      <c r="Z11" s="204"/>
    </row>
    <row r="12" spans="1:26" ht="18" customHeight="1" x14ac:dyDescent="0.3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  <c r="R12" s="66">
        <v>18</v>
      </c>
      <c r="S12" s="66">
        <v>19</v>
      </c>
      <c r="T12" s="66">
        <v>20</v>
      </c>
      <c r="U12" s="66">
        <v>21</v>
      </c>
      <c r="V12" s="66">
        <v>22</v>
      </c>
      <c r="W12" s="66">
        <v>23</v>
      </c>
      <c r="X12" s="66">
        <v>24</v>
      </c>
      <c r="Y12" s="66">
        <v>25</v>
      </c>
      <c r="Z12" s="66">
        <v>26</v>
      </c>
    </row>
    <row r="13" spans="1:26" s="73" customFormat="1" ht="18.75" customHeight="1" x14ac:dyDescent="0.3">
      <c r="A13" s="67">
        <v>1</v>
      </c>
      <c r="B13" s="212" t="s">
        <v>57</v>
      </c>
      <c r="C13" s="68" t="s">
        <v>86</v>
      </c>
      <c r="D13" s="69" t="s">
        <v>21</v>
      </c>
      <c r="E13" s="70">
        <f>E14+E25+E36+E44+E49+E56+E57</f>
        <v>39</v>
      </c>
      <c r="F13" s="70">
        <f>F14+F25+F36+F44+F49+F56+F57</f>
        <v>39</v>
      </c>
      <c r="G13" s="212" t="s">
        <v>58</v>
      </c>
      <c r="H13" s="212" t="s">
        <v>59</v>
      </c>
      <c r="I13" s="89">
        <f>I14+I25+I36+I44+I49+I56+I57</f>
        <v>359158.62099999998</v>
      </c>
      <c r="J13" s="89">
        <f>J14+J25+J36+J44+J49+J56+J57</f>
        <v>359158.62099999998</v>
      </c>
      <c r="K13" s="72"/>
      <c r="L13" s="72"/>
      <c r="M13" s="148">
        <f>M14+M25+M36+M44+M49+M56+M57</f>
        <v>359158.62099999998</v>
      </c>
      <c r="N13" s="72">
        <v>0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193"/>
      <c r="Z13" s="193" t="s">
        <v>70</v>
      </c>
    </row>
    <row r="14" spans="1:26" s="73" customFormat="1" ht="18.75" customHeight="1" outlineLevel="1" x14ac:dyDescent="0.3">
      <c r="A14" s="67" t="s">
        <v>22</v>
      </c>
      <c r="B14" s="212"/>
      <c r="C14" s="74" t="s">
        <v>131</v>
      </c>
      <c r="D14" s="75" t="s">
        <v>87</v>
      </c>
      <c r="E14" s="72">
        <f>SUM(E15:E24)</f>
        <v>10</v>
      </c>
      <c r="F14" s="72">
        <f>SUM(F15:F24)</f>
        <v>10</v>
      </c>
      <c r="G14" s="212"/>
      <c r="H14" s="212"/>
      <c r="I14" s="89">
        <f>SUM(I15:I24)</f>
        <v>35998</v>
      </c>
      <c r="J14" s="89">
        <f>SUM(J15:J24)</f>
        <v>35998</v>
      </c>
      <c r="K14" s="71"/>
      <c r="L14" s="71"/>
      <c r="M14" s="148">
        <f>SUM(M15:M24)</f>
        <v>35998</v>
      </c>
      <c r="N14" s="72">
        <v>0</v>
      </c>
      <c r="O14" s="94" t="s">
        <v>60</v>
      </c>
      <c r="P14" s="94"/>
      <c r="Q14" s="94" t="s">
        <v>60</v>
      </c>
      <c r="R14" s="94" t="s">
        <v>60</v>
      </c>
      <c r="S14" s="94" t="s">
        <v>60</v>
      </c>
      <c r="T14" s="94" t="s">
        <v>60</v>
      </c>
      <c r="U14" s="94" t="s">
        <v>60</v>
      </c>
      <c r="V14" s="94" t="s">
        <v>60</v>
      </c>
      <c r="W14" s="94" t="s">
        <v>60</v>
      </c>
      <c r="X14" s="94" t="s">
        <v>60</v>
      </c>
      <c r="Y14" s="193"/>
      <c r="Z14" s="193"/>
    </row>
    <row r="15" spans="1:26" s="73" customFormat="1" ht="37.5" outlineLevel="2" x14ac:dyDescent="0.3">
      <c r="A15" s="126" t="s">
        <v>26</v>
      </c>
      <c r="B15" s="212"/>
      <c r="C15" s="76" t="s">
        <v>132</v>
      </c>
      <c r="D15" s="77" t="s">
        <v>87</v>
      </c>
      <c r="E15" s="78">
        <v>1</v>
      </c>
      <c r="F15" s="78">
        <f>E15</f>
        <v>1</v>
      </c>
      <c r="G15" s="212"/>
      <c r="H15" s="212"/>
      <c r="I15" s="88">
        <v>4440</v>
      </c>
      <c r="J15" s="79">
        <f>I15</f>
        <v>4440</v>
      </c>
      <c r="K15" s="80"/>
      <c r="L15" s="80"/>
      <c r="M15" s="96">
        <v>4440</v>
      </c>
      <c r="N15" s="78"/>
      <c r="O15" s="94" t="s">
        <v>60</v>
      </c>
      <c r="P15" s="94"/>
      <c r="Q15" s="94" t="s">
        <v>60</v>
      </c>
      <c r="R15" s="94" t="s">
        <v>60</v>
      </c>
      <c r="S15" s="94" t="s">
        <v>60</v>
      </c>
      <c r="T15" s="94" t="s">
        <v>60</v>
      </c>
      <c r="U15" s="94" t="s">
        <v>60</v>
      </c>
      <c r="V15" s="94" t="s">
        <v>60</v>
      </c>
      <c r="W15" s="94" t="s">
        <v>60</v>
      </c>
      <c r="X15" s="94" t="s">
        <v>60</v>
      </c>
      <c r="Y15" s="193"/>
      <c r="Z15" s="193"/>
    </row>
    <row r="16" spans="1:26" s="73" customFormat="1" outlineLevel="2" x14ac:dyDescent="0.3">
      <c r="A16" s="126" t="s">
        <v>27</v>
      </c>
      <c r="B16" s="212"/>
      <c r="C16" s="76" t="s">
        <v>133</v>
      </c>
      <c r="D16" s="77" t="s">
        <v>87</v>
      </c>
      <c r="E16" s="78">
        <v>1</v>
      </c>
      <c r="F16" s="78">
        <f t="shared" ref="F16:F24" si="0">E16</f>
        <v>1</v>
      </c>
      <c r="G16" s="212"/>
      <c r="H16" s="212"/>
      <c r="I16" s="88">
        <v>3923</v>
      </c>
      <c r="J16" s="79">
        <f t="shared" ref="J16:J24" si="1">I16</f>
        <v>3923</v>
      </c>
      <c r="K16" s="80"/>
      <c r="L16" s="80"/>
      <c r="M16" s="96">
        <v>3923</v>
      </c>
      <c r="N16" s="78"/>
      <c r="O16" s="94" t="s">
        <v>60</v>
      </c>
      <c r="P16" s="94"/>
      <c r="Q16" s="94" t="s">
        <v>60</v>
      </c>
      <c r="R16" s="94" t="s">
        <v>60</v>
      </c>
      <c r="S16" s="94" t="s">
        <v>60</v>
      </c>
      <c r="T16" s="94" t="s">
        <v>60</v>
      </c>
      <c r="U16" s="94" t="s">
        <v>60</v>
      </c>
      <c r="V16" s="94" t="s">
        <v>60</v>
      </c>
      <c r="W16" s="94" t="s">
        <v>60</v>
      </c>
      <c r="X16" s="94" t="s">
        <v>60</v>
      </c>
      <c r="Y16" s="193"/>
      <c r="Z16" s="193"/>
    </row>
    <row r="17" spans="1:26" s="73" customFormat="1" outlineLevel="2" x14ac:dyDescent="0.3">
      <c r="A17" s="126" t="s">
        <v>28</v>
      </c>
      <c r="B17" s="212"/>
      <c r="C17" s="81" t="s">
        <v>134</v>
      </c>
      <c r="D17" s="77" t="s">
        <v>87</v>
      </c>
      <c r="E17" s="78">
        <v>1</v>
      </c>
      <c r="F17" s="78">
        <f t="shared" si="0"/>
        <v>1</v>
      </c>
      <c r="G17" s="212"/>
      <c r="H17" s="212"/>
      <c r="I17" s="88">
        <v>3023</v>
      </c>
      <c r="J17" s="79">
        <f t="shared" si="1"/>
        <v>3023</v>
      </c>
      <c r="K17" s="80"/>
      <c r="L17" s="80"/>
      <c r="M17" s="96">
        <v>3023</v>
      </c>
      <c r="N17" s="78"/>
      <c r="O17" s="94" t="s">
        <v>60</v>
      </c>
      <c r="P17" s="94"/>
      <c r="Q17" s="94" t="s">
        <v>60</v>
      </c>
      <c r="R17" s="94" t="s">
        <v>60</v>
      </c>
      <c r="S17" s="94" t="s">
        <v>60</v>
      </c>
      <c r="T17" s="94" t="s">
        <v>60</v>
      </c>
      <c r="U17" s="94" t="s">
        <v>60</v>
      </c>
      <c r="V17" s="94" t="s">
        <v>60</v>
      </c>
      <c r="W17" s="94" t="s">
        <v>60</v>
      </c>
      <c r="X17" s="94" t="s">
        <v>60</v>
      </c>
      <c r="Y17" s="193"/>
      <c r="Z17" s="193"/>
    </row>
    <row r="18" spans="1:26" s="73" customFormat="1" outlineLevel="2" x14ac:dyDescent="0.3">
      <c r="A18" s="126" t="s">
        <v>344</v>
      </c>
      <c r="B18" s="212"/>
      <c r="C18" s="81" t="s">
        <v>135</v>
      </c>
      <c r="D18" s="75" t="s">
        <v>87</v>
      </c>
      <c r="E18" s="70">
        <v>1</v>
      </c>
      <c r="F18" s="78">
        <f t="shared" si="0"/>
        <v>1</v>
      </c>
      <c r="G18" s="212"/>
      <c r="H18" s="212"/>
      <c r="I18" s="88">
        <v>1815</v>
      </c>
      <c r="J18" s="79">
        <f t="shared" si="1"/>
        <v>1815</v>
      </c>
      <c r="K18" s="72"/>
      <c r="L18" s="72"/>
      <c r="M18" s="96">
        <v>1815</v>
      </c>
      <c r="N18" s="72"/>
      <c r="O18" s="94" t="s">
        <v>60</v>
      </c>
      <c r="P18" s="94"/>
      <c r="Q18" s="94" t="s">
        <v>60</v>
      </c>
      <c r="R18" s="94" t="s">
        <v>60</v>
      </c>
      <c r="S18" s="94" t="s">
        <v>60</v>
      </c>
      <c r="T18" s="94" t="s">
        <v>60</v>
      </c>
      <c r="U18" s="94" t="s">
        <v>60</v>
      </c>
      <c r="V18" s="94" t="s">
        <v>60</v>
      </c>
      <c r="W18" s="94" t="s">
        <v>60</v>
      </c>
      <c r="X18" s="94" t="s">
        <v>60</v>
      </c>
      <c r="Y18" s="193"/>
      <c r="Z18" s="193"/>
    </row>
    <row r="19" spans="1:26" s="73" customFormat="1" outlineLevel="2" x14ac:dyDescent="0.3">
      <c r="A19" s="126" t="s">
        <v>345</v>
      </c>
      <c r="B19" s="212"/>
      <c r="C19" s="81" t="s">
        <v>136</v>
      </c>
      <c r="D19" s="77" t="s">
        <v>87</v>
      </c>
      <c r="E19" s="78">
        <v>1</v>
      </c>
      <c r="F19" s="78">
        <f t="shared" si="0"/>
        <v>1</v>
      </c>
      <c r="G19" s="212"/>
      <c r="H19" s="212"/>
      <c r="I19" s="88">
        <v>4155</v>
      </c>
      <c r="J19" s="79">
        <f t="shared" si="1"/>
        <v>4155</v>
      </c>
      <c r="K19" s="80"/>
      <c r="L19" s="80"/>
      <c r="M19" s="96">
        <v>4155</v>
      </c>
      <c r="N19" s="78"/>
      <c r="O19" s="94" t="s">
        <v>60</v>
      </c>
      <c r="P19" s="94"/>
      <c r="Q19" s="94" t="s">
        <v>60</v>
      </c>
      <c r="R19" s="94" t="s">
        <v>60</v>
      </c>
      <c r="S19" s="94" t="s">
        <v>60</v>
      </c>
      <c r="T19" s="94" t="s">
        <v>60</v>
      </c>
      <c r="U19" s="94" t="s">
        <v>60</v>
      </c>
      <c r="V19" s="94" t="s">
        <v>60</v>
      </c>
      <c r="W19" s="94" t="s">
        <v>60</v>
      </c>
      <c r="X19" s="94" t="s">
        <v>60</v>
      </c>
      <c r="Y19" s="193"/>
      <c r="Z19" s="193"/>
    </row>
    <row r="20" spans="1:26" s="73" customFormat="1" outlineLevel="2" x14ac:dyDescent="0.3">
      <c r="A20" s="126" t="s">
        <v>346</v>
      </c>
      <c r="B20" s="212"/>
      <c r="C20" s="81" t="s">
        <v>137</v>
      </c>
      <c r="D20" s="77" t="s">
        <v>87</v>
      </c>
      <c r="E20" s="78">
        <v>1</v>
      </c>
      <c r="F20" s="78">
        <f t="shared" si="0"/>
        <v>1</v>
      </c>
      <c r="G20" s="212"/>
      <c r="H20" s="212"/>
      <c r="I20" s="88">
        <v>4387</v>
      </c>
      <c r="J20" s="79">
        <f t="shared" si="1"/>
        <v>4387</v>
      </c>
      <c r="K20" s="80"/>
      <c r="L20" s="80"/>
      <c r="M20" s="96">
        <v>4387</v>
      </c>
      <c r="N20" s="78"/>
      <c r="O20" s="94" t="s">
        <v>60</v>
      </c>
      <c r="P20" s="94"/>
      <c r="Q20" s="94" t="s">
        <v>60</v>
      </c>
      <c r="R20" s="94" t="s">
        <v>60</v>
      </c>
      <c r="S20" s="94" t="s">
        <v>60</v>
      </c>
      <c r="T20" s="94" t="s">
        <v>60</v>
      </c>
      <c r="U20" s="94" t="s">
        <v>60</v>
      </c>
      <c r="V20" s="94" t="s">
        <v>60</v>
      </c>
      <c r="W20" s="94" t="s">
        <v>60</v>
      </c>
      <c r="X20" s="94" t="s">
        <v>60</v>
      </c>
      <c r="Y20" s="193"/>
      <c r="Z20" s="193"/>
    </row>
    <row r="21" spans="1:26" s="73" customFormat="1" outlineLevel="2" x14ac:dyDescent="0.3">
      <c r="A21" s="126" t="s">
        <v>347</v>
      </c>
      <c r="B21" s="212"/>
      <c r="C21" s="81" t="s">
        <v>138</v>
      </c>
      <c r="D21" s="77" t="s">
        <v>87</v>
      </c>
      <c r="E21" s="78">
        <v>1</v>
      </c>
      <c r="F21" s="78">
        <f t="shared" si="0"/>
        <v>1</v>
      </c>
      <c r="G21" s="212"/>
      <c r="H21" s="212"/>
      <c r="I21" s="88">
        <v>2370</v>
      </c>
      <c r="J21" s="79">
        <f t="shared" si="1"/>
        <v>2370</v>
      </c>
      <c r="K21" s="80"/>
      <c r="L21" s="80"/>
      <c r="M21" s="96">
        <v>2370</v>
      </c>
      <c r="N21" s="78"/>
      <c r="O21" s="94" t="s">
        <v>60</v>
      </c>
      <c r="P21" s="94"/>
      <c r="Q21" s="94" t="s">
        <v>60</v>
      </c>
      <c r="R21" s="94" t="s">
        <v>60</v>
      </c>
      <c r="S21" s="94" t="s">
        <v>60</v>
      </c>
      <c r="T21" s="94" t="s">
        <v>60</v>
      </c>
      <c r="U21" s="94" t="s">
        <v>60</v>
      </c>
      <c r="V21" s="94" t="s">
        <v>60</v>
      </c>
      <c r="W21" s="94" t="s">
        <v>60</v>
      </c>
      <c r="X21" s="94" t="s">
        <v>60</v>
      </c>
      <c r="Y21" s="193"/>
      <c r="Z21" s="193"/>
    </row>
    <row r="22" spans="1:26" s="73" customFormat="1" outlineLevel="2" x14ac:dyDescent="0.3">
      <c r="A22" s="126" t="s">
        <v>348</v>
      </c>
      <c r="B22" s="212"/>
      <c r="C22" s="81" t="s">
        <v>139</v>
      </c>
      <c r="D22" s="77" t="s">
        <v>87</v>
      </c>
      <c r="E22" s="78">
        <v>1</v>
      </c>
      <c r="F22" s="78">
        <f t="shared" si="0"/>
        <v>1</v>
      </c>
      <c r="G22" s="212"/>
      <c r="H22" s="212"/>
      <c r="I22" s="88">
        <v>3748</v>
      </c>
      <c r="J22" s="79">
        <f t="shared" si="1"/>
        <v>3748</v>
      </c>
      <c r="K22" s="80"/>
      <c r="L22" s="80"/>
      <c r="M22" s="96">
        <v>3748</v>
      </c>
      <c r="N22" s="78"/>
      <c r="O22" s="94" t="s">
        <v>60</v>
      </c>
      <c r="P22" s="94"/>
      <c r="Q22" s="94" t="s">
        <v>60</v>
      </c>
      <c r="R22" s="94" t="s">
        <v>60</v>
      </c>
      <c r="S22" s="94" t="s">
        <v>60</v>
      </c>
      <c r="T22" s="94" t="s">
        <v>60</v>
      </c>
      <c r="U22" s="94" t="s">
        <v>60</v>
      </c>
      <c r="V22" s="94" t="s">
        <v>60</v>
      </c>
      <c r="W22" s="94" t="s">
        <v>60</v>
      </c>
      <c r="X22" s="94" t="s">
        <v>60</v>
      </c>
      <c r="Y22" s="193"/>
      <c r="Z22" s="193"/>
    </row>
    <row r="23" spans="1:26" s="73" customFormat="1" outlineLevel="2" x14ac:dyDescent="0.3">
      <c r="A23" s="126" t="s">
        <v>349</v>
      </c>
      <c r="B23" s="212"/>
      <c r="C23" s="81" t="s">
        <v>140</v>
      </c>
      <c r="D23" s="77" t="s">
        <v>87</v>
      </c>
      <c r="E23" s="78">
        <v>1</v>
      </c>
      <c r="F23" s="78">
        <f t="shared" si="0"/>
        <v>1</v>
      </c>
      <c r="G23" s="212"/>
      <c r="H23" s="212"/>
      <c r="I23" s="88">
        <v>3321</v>
      </c>
      <c r="J23" s="79">
        <f t="shared" si="1"/>
        <v>3321</v>
      </c>
      <c r="K23" s="80"/>
      <c r="L23" s="80"/>
      <c r="M23" s="96">
        <v>3321</v>
      </c>
      <c r="N23" s="78"/>
      <c r="O23" s="94" t="s">
        <v>60</v>
      </c>
      <c r="P23" s="94"/>
      <c r="Q23" s="94" t="s">
        <v>60</v>
      </c>
      <c r="R23" s="94" t="s">
        <v>60</v>
      </c>
      <c r="S23" s="94" t="s">
        <v>60</v>
      </c>
      <c r="T23" s="94" t="s">
        <v>60</v>
      </c>
      <c r="U23" s="94" t="s">
        <v>60</v>
      </c>
      <c r="V23" s="94" t="s">
        <v>60</v>
      </c>
      <c r="W23" s="94" t="s">
        <v>60</v>
      </c>
      <c r="X23" s="94" t="s">
        <v>60</v>
      </c>
      <c r="Y23" s="193"/>
      <c r="Z23" s="193"/>
    </row>
    <row r="24" spans="1:26" s="73" customFormat="1" outlineLevel="2" x14ac:dyDescent="0.3">
      <c r="A24" s="126" t="s">
        <v>350</v>
      </c>
      <c r="B24" s="212"/>
      <c r="C24" s="81" t="s">
        <v>141</v>
      </c>
      <c r="D24" s="77" t="s">
        <v>87</v>
      </c>
      <c r="E24" s="78">
        <v>1</v>
      </c>
      <c r="F24" s="78">
        <f t="shared" si="0"/>
        <v>1</v>
      </c>
      <c r="G24" s="212"/>
      <c r="H24" s="212"/>
      <c r="I24" s="88">
        <v>4816</v>
      </c>
      <c r="J24" s="79">
        <f t="shared" si="1"/>
        <v>4816</v>
      </c>
      <c r="K24" s="80"/>
      <c r="L24" s="80"/>
      <c r="M24" s="96">
        <v>4816</v>
      </c>
      <c r="N24" s="78"/>
      <c r="O24" s="94" t="s">
        <v>60</v>
      </c>
      <c r="P24" s="94"/>
      <c r="Q24" s="94" t="s">
        <v>60</v>
      </c>
      <c r="R24" s="94" t="s">
        <v>60</v>
      </c>
      <c r="S24" s="94" t="s">
        <v>60</v>
      </c>
      <c r="T24" s="94" t="s">
        <v>60</v>
      </c>
      <c r="U24" s="94" t="s">
        <v>60</v>
      </c>
      <c r="V24" s="94" t="s">
        <v>60</v>
      </c>
      <c r="W24" s="94" t="s">
        <v>60</v>
      </c>
      <c r="X24" s="94" t="s">
        <v>60</v>
      </c>
      <c r="Y24" s="193"/>
      <c r="Z24" s="193"/>
    </row>
    <row r="25" spans="1:26" s="73" customFormat="1" outlineLevel="1" x14ac:dyDescent="0.3">
      <c r="A25" s="82" t="s">
        <v>29</v>
      </c>
      <c r="B25" s="212"/>
      <c r="C25" s="83" t="s">
        <v>142</v>
      </c>
      <c r="D25" s="69" t="s">
        <v>88</v>
      </c>
      <c r="E25" s="72">
        <f>SUM(E26:E35)</f>
        <v>10</v>
      </c>
      <c r="F25" s="72">
        <f>SUM(F26:F35)</f>
        <v>10</v>
      </c>
      <c r="G25" s="212"/>
      <c r="H25" s="212"/>
      <c r="I25" s="89">
        <f>SUM(I26:I35)</f>
        <v>32250</v>
      </c>
      <c r="J25" s="89">
        <f>SUM(J26:J35)</f>
        <v>32250</v>
      </c>
      <c r="K25" s="80"/>
      <c r="L25" s="80"/>
      <c r="M25" s="148">
        <f>SUM(M26:M35)</f>
        <v>32250</v>
      </c>
      <c r="N25" s="78"/>
      <c r="O25" s="94" t="s">
        <v>60</v>
      </c>
      <c r="P25" s="94"/>
      <c r="Q25" s="94" t="s">
        <v>60</v>
      </c>
      <c r="R25" s="94" t="s">
        <v>60</v>
      </c>
      <c r="S25" s="94" t="s">
        <v>60</v>
      </c>
      <c r="T25" s="94" t="s">
        <v>60</v>
      </c>
      <c r="U25" s="94" t="s">
        <v>60</v>
      </c>
      <c r="V25" s="94" t="s">
        <v>60</v>
      </c>
      <c r="W25" s="94" t="s">
        <v>60</v>
      </c>
      <c r="X25" s="94" t="s">
        <v>60</v>
      </c>
      <c r="Y25" s="193"/>
      <c r="Z25" s="193"/>
    </row>
    <row r="26" spans="1:26" s="73" customFormat="1" ht="37.5" outlineLevel="2" x14ac:dyDescent="0.3">
      <c r="A26" s="84" t="s">
        <v>89</v>
      </c>
      <c r="B26" s="212"/>
      <c r="C26" s="81" t="s">
        <v>143</v>
      </c>
      <c r="D26" s="77" t="s">
        <v>88</v>
      </c>
      <c r="E26" s="78">
        <v>1</v>
      </c>
      <c r="F26" s="78">
        <f>E26</f>
        <v>1</v>
      </c>
      <c r="G26" s="212"/>
      <c r="H26" s="212"/>
      <c r="I26" s="88">
        <v>3690</v>
      </c>
      <c r="J26" s="79">
        <f>I26</f>
        <v>3690</v>
      </c>
      <c r="K26" s="80"/>
      <c r="L26" s="80"/>
      <c r="M26" s="96">
        <v>3690</v>
      </c>
      <c r="N26" s="78"/>
      <c r="O26" s="94" t="s">
        <v>60</v>
      </c>
      <c r="P26" s="94"/>
      <c r="Q26" s="94" t="s">
        <v>60</v>
      </c>
      <c r="R26" s="94" t="s">
        <v>60</v>
      </c>
      <c r="S26" s="94" t="s">
        <v>60</v>
      </c>
      <c r="T26" s="94" t="s">
        <v>60</v>
      </c>
      <c r="U26" s="94" t="s">
        <v>60</v>
      </c>
      <c r="V26" s="94" t="s">
        <v>60</v>
      </c>
      <c r="W26" s="94" t="s">
        <v>60</v>
      </c>
      <c r="X26" s="94" t="s">
        <v>60</v>
      </c>
      <c r="Y26" s="193"/>
      <c r="Z26" s="193"/>
    </row>
    <row r="27" spans="1:26" s="73" customFormat="1" ht="56.25" outlineLevel="2" x14ac:dyDescent="0.3">
      <c r="A27" s="84" t="s">
        <v>90</v>
      </c>
      <c r="B27" s="212"/>
      <c r="C27" s="81" t="s">
        <v>144</v>
      </c>
      <c r="D27" s="77" t="s">
        <v>88</v>
      </c>
      <c r="E27" s="78">
        <v>1</v>
      </c>
      <c r="F27" s="78">
        <f t="shared" ref="F27:F34" si="2">E27</f>
        <v>1</v>
      </c>
      <c r="G27" s="212"/>
      <c r="H27" s="212"/>
      <c r="I27" s="88">
        <v>3590</v>
      </c>
      <c r="J27" s="79">
        <f t="shared" ref="J27:J35" si="3">I27</f>
        <v>3590</v>
      </c>
      <c r="K27" s="80"/>
      <c r="L27" s="80"/>
      <c r="M27" s="96">
        <v>3590</v>
      </c>
      <c r="N27" s="78"/>
      <c r="O27" s="94" t="s">
        <v>60</v>
      </c>
      <c r="P27" s="94"/>
      <c r="Q27" s="94" t="s">
        <v>60</v>
      </c>
      <c r="R27" s="94" t="s">
        <v>60</v>
      </c>
      <c r="S27" s="94" t="s">
        <v>60</v>
      </c>
      <c r="T27" s="94" t="s">
        <v>60</v>
      </c>
      <c r="U27" s="94" t="s">
        <v>60</v>
      </c>
      <c r="V27" s="94" t="s">
        <v>60</v>
      </c>
      <c r="W27" s="94" t="s">
        <v>60</v>
      </c>
      <c r="X27" s="94" t="s">
        <v>60</v>
      </c>
      <c r="Y27" s="193"/>
      <c r="Z27" s="193"/>
    </row>
    <row r="28" spans="1:26" s="73" customFormat="1" outlineLevel="2" x14ac:dyDescent="0.3">
      <c r="A28" s="84" t="s">
        <v>91</v>
      </c>
      <c r="B28" s="212"/>
      <c r="C28" s="81" t="s">
        <v>145</v>
      </c>
      <c r="D28" s="77" t="s">
        <v>88</v>
      </c>
      <c r="E28" s="78">
        <v>1</v>
      </c>
      <c r="F28" s="78">
        <f t="shared" si="2"/>
        <v>1</v>
      </c>
      <c r="G28" s="212"/>
      <c r="H28" s="212"/>
      <c r="I28" s="88">
        <v>3490</v>
      </c>
      <c r="J28" s="79">
        <f t="shared" si="3"/>
        <v>3490</v>
      </c>
      <c r="K28" s="80"/>
      <c r="L28" s="80"/>
      <c r="M28" s="96">
        <v>3490</v>
      </c>
      <c r="N28" s="78"/>
      <c r="O28" s="94" t="s">
        <v>60</v>
      </c>
      <c r="P28" s="94"/>
      <c r="Q28" s="94" t="s">
        <v>60</v>
      </c>
      <c r="R28" s="94" t="s">
        <v>60</v>
      </c>
      <c r="S28" s="94" t="s">
        <v>60</v>
      </c>
      <c r="T28" s="94" t="s">
        <v>60</v>
      </c>
      <c r="U28" s="94" t="s">
        <v>60</v>
      </c>
      <c r="V28" s="94" t="s">
        <v>60</v>
      </c>
      <c r="W28" s="94" t="s">
        <v>60</v>
      </c>
      <c r="X28" s="94" t="s">
        <v>60</v>
      </c>
      <c r="Y28" s="193"/>
      <c r="Z28" s="193"/>
    </row>
    <row r="29" spans="1:26" s="73" customFormat="1" ht="37.5" outlineLevel="2" x14ac:dyDescent="0.3">
      <c r="A29" s="84" t="s">
        <v>92</v>
      </c>
      <c r="B29" s="212"/>
      <c r="C29" s="81" t="s">
        <v>146</v>
      </c>
      <c r="D29" s="77" t="s">
        <v>88</v>
      </c>
      <c r="E29" s="78">
        <v>1</v>
      </c>
      <c r="F29" s="78">
        <f t="shared" si="2"/>
        <v>1</v>
      </c>
      <c r="G29" s="212"/>
      <c r="H29" s="212"/>
      <c r="I29" s="88">
        <v>3180</v>
      </c>
      <c r="J29" s="79">
        <f t="shared" si="3"/>
        <v>3180</v>
      </c>
      <c r="K29" s="80"/>
      <c r="L29" s="80"/>
      <c r="M29" s="96">
        <v>3180</v>
      </c>
      <c r="N29" s="78"/>
      <c r="O29" s="94" t="s">
        <v>60</v>
      </c>
      <c r="P29" s="94"/>
      <c r="Q29" s="94" t="s">
        <v>60</v>
      </c>
      <c r="R29" s="94" t="s">
        <v>60</v>
      </c>
      <c r="S29" s="94" t="s">
        <v>60</v>
      </c>
      <c r="T29" s="94" t="s">
        <v>60</v>
      </c>
      <c r="U29" s="94" t="s">
        <v>60</v>
      </c>
      <c r="V29" s="94" t="s">
        <v>60</v>
      </c>
      <c r="W29" s="94" t="s">
        <v>60</v>
      </c>
      <c r="X29" s="94" t="s">
        <v>60</v>
      </c>
      <c r="Y29" s="193"/>
      <c r="Z29" s="193"/>
    </row>
    <row r="30" spans="1:26" s="73" customFormat="1" ht="37.5" outlineLevel="2" x14ac:dyDescent="0.3">
      <c r="A30" s="84" t="s">
        <v>93</v>
      </c>
      <c r="B30" s="212"/>
      <c r="C30" s="81" t="s">
        <v>147</v>
      </c>
      <c r="D30" s="77" t="s">
        <v>88</v>
      </c>
      <c r="E30" s="78">
        <v>1</v>
      </c>
      <c r="F30" s="78">
        <f t="shared" si="2"/>
        <v>1</v>
      </c>
      <c r="G30" s="212"/>
      <c r="H30" s="212"/>
      <c r="I30" s="88">
        <v>3780</v>
      </c>
      <c r="J30" s="79">
        <f t="shared" si="3"/>
        <v>3780</v>
      </c>
      <c r="K30" s="80"/>
      <c r="L30" s="80"/>
      <c r="M30" s="96">
        <v>3780</v>
      </c>
      <c r="N30" s="78"/>
      <c r="O30" s="94" t="s">
        <v>60</v>
      </c>
      <c r="P30" s="94"/>
      <c r="Q30" s="94" t="s">
        <v>60</v>
      </c>
      <c r="R30" s="94" t="s">
        <v>60</v>
      </c>
      <c r="S30" s="94" t="s">
        <v>60</v>
      </c>
      <c r="T30" s="94" t="s">
        <v>60</v>
      </c>
      <c r="U30" s="94" t="s">
        <v>60</v>
      </c>
      <c r="V30" s="94" t="s">
        <v>60</v>
      </c>
      <c r="W30" s="94" t="s">
        <v>60</v>
      </c>
      <c r="X30" s="94" t="s">
        <v>60</v>
      </c>
      <c r="Y30" s="193"/>
      <c r="Z30" s="193"/>
    </row>
    <row r="31" spans="1:26" s="73" customFormat="1" ht="37.5" outlineLevel="2" x14ac:dyDescent="0.3">
      <c r="A31" s="84" t="s">
        <v>94</v>
      </c>
      <c r="B31" s="212"/>
      <c r="C31" s="81" t="s">
        <v>148</v>
      </c>
      <c r="D31" s="77" t="s">
        <v>88</v>
      </c>
      <c r="E31" s="78">
        <v>1</v>
      </c>
      <c r="F31" s="78">
        <f t="shared" si="2"/>
        <v>1</v>
      </c>
      <c r="G31" s="212"/>
      <c r="H31" s="212"/>
      <c r="I31" s="88">
        <v>2530</v>
      </c>
      <c r="J31" s="79">
        <f t="shared" si="3"/>
        <v>2530</v>
      </c>
      <c r="K31" s="80"/>
      <c r="L31" s="80"/>
      <c r="M31" s="96">
        <v>2530</v>
      </c>
      <c r="N31" s="78"/>
      <c r="O31" s="94" t="s">
        <v>60</v>
      </c>
      <c r="P31" s="94"/>
      <c r="Q31" s="94" t="s">
        <v>60</v>
      </c>
      <c r="R31" s="94" t="s">
        <v>60</v>
      </c>
      <c r="S31" s="94" t="s">
        <v>60</v>
      </c>
      <c r="T31" s="94" t="s">
        <v>60</v>
      </c>
      <c r="U31" s="94" t="s">
        <v>60</v>
      </c>
      <c r="V31" s="94" t="s">
        <v>60</v>
      </c>
      <c r="W31" s="94" t="s">
        <v>60</v>
      </c>
      <c r="X31" s="94" t="s">
        <v>60</v>
      </c>
      <c r="Y31" s="193"/>
      <c r="Z31" s="193"/>
    </row>
    <row r="32" spans="1:26" s="73" customFormat="1" outlineLevel="2" x14ac:dyDescent="0.3">
      <c r="A32" s="84" t="s">
        <v>95</v>
      </c>
      <c r="B32" s="212"/>
      <c r="C32" s="81" t="s">
        <v>149</v>
      </c>
      <c r="D32" s="77" t="s">
        <v>88</v>
      </c>
      <c r="E32" s="78">
        <v>1</v>
      </c>
      <c r="F32" s="78">
        <f t="shared" si="2"/>
        <v>1</v>
      </c>
      <c r="G32" s="212"/>
      <c r="H32" s="212"/>
      <c r="I32" s="88">
        <v>2370</v>
      </c>
      <c r="J32" s="79">
        <f t="shared" si="3"/>
        <v>2370</v>
      </c>
      <c r="K32" s="80"/>
      <c r="L32" s="80"/>
      <c r="M32" s="96">
        <v>2370</v>
      </c>
      <c r="N32" s="78"/>
      <c r="O32" s="94" t="s">
        <v>60</v>
      </c>
      <c r="P32" s="94"/>
      <c r="Q32" s="94" t="s">
        <v>60</v>
      </c>
      <c r="R32" s="94" t="s">
        <v>60</v>
      </c>
      <c r="S32" s="94" t="s">
        <v>60</v>
      </c>
      <c r="T32" s="94" t="s">
        <v>60</v>
      </c>
      <c r="U32" s="94" t="s">
        <v>60</v>
      </c>
      <c r="V32" s="94" t="s">
        <v>60</v>
      </c>
      <c r="W32" s="94" t="s">
        <v>60</v>
      </c>
      <c r="X32" s="94" t="s">
        <v>60</v>
      </c>
      <c r="Y32" s="193"/>
      <c r="Z32" s="193"/>
    </row>
    <row r="33" spans="1:26" s="73" customFormat="1" ht="37.5" outlineLevel="2" x14ac:dyDescent="0.3">
      <c r="A33" s="84" t="s">
        <v>96</v>
      </c>
      <c r="B33" s="212"/>
      <c r="C33" s="81" t="s">
        <v>150</v>
      </c>
      <c r="D33" s="77" t="s">
        <v>88</v>
      </c>
      <c r="E33" s="78">
        <v>1</v>
      </c>
      <c r="F33" s="78">
        <f t="shared" si="2"/>
        <v>1</v>
      </c>
      <c r="G33" s="212"/>
      <c r="H33" s="212"/>
      <c r="I33" s="88">
        <v>2540</v>
      </c>
      <c r="J33" s="79">
        <f t="shared" si="3"/>
        <v>2540</v>
      </c>
      <c r="K33" s="80"/>
      <c r="L33" s="80"/>
      <c r="M33" s="96">
        <v>2540</v>
      </c>
      <c r="N33" s="78"/>
      <c r="O33" s="94" t="s">
        <v>60</v>
      </c>
      <c r="P33" s="94"/>
      <c r="Q33" s="94" t="s">
        <v>60</v>
      </c>
      <c r="R33" s="94" t="s">
        <v>60</v>
      </c>
      <c r="S33" s="94" t="s">
        <v>60</v>
      </c>
      <c r="T33" s="94" t="s">
        <v>60</v>
      </c>
      <c r="U33" s="94" t="s">
        <v>60</v>
      </c>
      <c r="V33" s="94" t="s">
        <v>60</v>
      </c>
      <c r="W33" s="94" t="s">
        <v>60</v>
      </c>
      <c r="X33" s="94" t="s">
        <v>60</v>
      </c>
      <c r="Y33" s="193"/>
      <c r="Z33" s="193"/>
    </row>
    <row r="34" spans="1:26" s="73" customFormat="1" outlineLevel="2" x14ac:dyDescent="0.3">
      <c r="A34" s="84" t="s">
        <v>97</v>
      </c>
      <c r="B34" s="212"/>
      <c r="C34" s="81" t="s">
        <v>151</v>
      </c>
      <c r="D34" s="77" t="s">
        <v>88</v>
      </c>
      <c r="E34" s="78">
        <v>1</v>
      </c>
      <c r="F34" s="78">
        <f t="shared" si="2"/>
        <v>1</v>
      </c>
      <c r="G34" s="212"/>
      <c r="H34" s="212"/>
      <c r="I34" s="88">
        <v>4330</v>
      </c>
      <c r="J34" s="79">
        <f t="shared" si="3"/>
        <v>4330</v>
      </c>
      <c r="K34" s="80"/>
      <c r="L34" s="80"/>
      <c r="M34" s="96">
        <v>4330</v>
      </c>
      <c r="N34" s="78"/>
      <c r="O34" s="94" t="s">
        <v>60</v>
      </c>
      <c r="P34" s="94"/>
      <c r="Q34" s="94" t="s">
        <v>60</v>
      </c>
      <c r="R34" s="94" t="s">
        <v>60</v>
      </c>
      <c r="S34" s="94" t="s">
        <v>60</v>
      </c>
      <c r="T34" s="94" t="s">
        <v>60</v>
      </c>
      <c r="U34" s="94" t="s">
        <v>60</v>
      </c>
      <c r="V34" s="94" t="s">
        <v>60</v>
      </c>
      <c r="W34" s="94" t="s">
        <v>60</v>
      </c>
      <c r="X34" s="94" t="s">
        <v>60</v>
      </c>
      <c r="Y34" s="193"/>
      <c r="Z34" s="193"/>
    </row>
    <row r="35" spans="1:26" s="73" customFormat="1" ht="37.5" outlineLevel="2" x14ac:dyDescent="0.3">
      <c r="A35" s="84" t="s">
        <v>98</v>
      </c>
      <c r="B35" s="212"/>
      <c r="C35" s="81" t="s">
        <v>152</v>
      </c>
      <c r="D35" s="77" t="s">
        <v>88</v>
      </c>
      <c r="E35" s="78">
        <v>1</v>
      </c>
      <c r="F35" s="78">
        <f>E35</f>
        <v>1</v>
      </c>
      <c r="G35" s="212"/>
      <c r="H35" s="212"/>
      <c r="I35" s="88">
        <v>2750</v>
      </c>
      <c r="J35" s="79">
        <f t="shared" si="3"/>
        <v>2750</v>
      </c>
      <c r="K35" s="72"/>
      <c r="L35" s="72"/>
      <c r="M35" s="96">
        <v>2750</v>
      </c>
      <c r="N35" s="72"/>
      <c r="O35" s="94" t="s">
        <v>60</v>
      </c>
      <c r="P35" s="94"/>
      <c r="Q35" s="94" t="s">
        <v>60</v>
      </c>
      <c r="R35" s="94" t="s">
        <v>60</v>
      </c>
      <c r="S35" s="94" t="s">
        <v>60</v>
      </c>
      <c r="T35" s="94" t="s">
        <v>60</v>
      </c>
      <c r="U35" s="94" t="s">
        <v>60</v>
      </c>
      <c r="V35" s="94" t="s">
        <v>60</v>
      </c>
      <c r="W35" s="94" t="s">
        <v>60</v>
      </c>
      <c r="X35" s="94" t="s">
        <v>60</v>
      </c>
      <c r="Y35" s="193"/>
      <c r="Z35" s="193"/>
    </row>
    <row r="36" spans="1:26" s="73" customFormat="1" outlineLevel="1" x14ac:dyDescent="0.3">
      <c r="A36" s="82" t="s">
        <v>30</v>
      </c>
      <c r="B36" s="212"/>
      <c r="C36" s="83" t="s">
        <v>153</v>
      </c>
      <c r="D36" s="69" t="s">
        <v>87</v>
      </c>
      <c r="E36" s="70">
        <f>SUM(E37:E43)</f>
        <v>7</v>
      </c>
      <c r="F36" s="70">
        <f>SUM(F37:F43)</f>
        <v>7</v>
      </c>
      <c r="G36" s="212"/>
      <c r="H36" s="212"/>
      <c r="I36" s="89">
        <f>SUM(I37:I43)</f>
        <v>147449</v>
      </c>
      <c r="J36" s="89">
        <f>SUM(J37:J43)</f>
        <v>147449</v>
      </c>
      <c r="K36" s="72"/>
      <c r="L36" s="72"/>
      <c r="M36" s="148">
        <f>SUM(M37:M43)</f>
        <v>147449</v>
      </c>
      <c r="N36" s="72">
        <v>0</v>
      </c>
      <c r="O36" s="94" t="s">
        <v>60</v>
      </c>
      <c r="P36" s="94"/>
      <c r="Q36" s="94" t="s">
        <v>60</v>
      </c>
      <c r="R36" s="94" t="s">
        <v>60</v>
      </c>
      <c r="S36" s="94" t="s">
        <v>60</v>
      </c>
      <c r="T36" s="94" t="s">
        <v>60</v>
      </c>
      <c r="U36" s="94" t="s">
        <v>60</v>
      </c>
      <c r="V36" s="94" t="s">
        <v>60</v>
      </c>
      <c r="W36" s="94" t="s">
        <v>60</v>
      </c>
      <c r="X36" s="94" t="s">
        <v>60</v>
      </c>
      <c r="Y36" s="193"/>
      <c r="Z36" s="193"/>
    </row>
    <row r="37" spans="1:26" s="73" customFormat="1" ht="37.5" outlineLevel="2" x14ac:dyDescent="0.3">
      <c r="A37" s="84" t="s">
        <v>351</v>
      </c>
      <c r="B37" s="212"/>
      <c r="C37" s="81" t="s">
        <v>154</v>
      </c>
      <c r="D37" s="77" t="s">
        <v>87</v>
      </c>
      <c r="E37" s="78">
        <v>1</v>
      </c>
      <c r="F37" s="78">
        <f>E37</f>
        <v>1</v>
      </c>
      <c r="G37" s="212"/>
      <c r="H37" s="212"/>
      <c r="I37" s="88">
        <v>17990</v>
      </c>
      <c r="J37" s="79">
        <f>I37</f>
        <v>17990</v>
      </c>
      <c r="K37" s="80"/>
      <c r="L37" s="80"/>
      <c r="M37" s="96">
        <v>17990</v>
      </c>
      <c r="N37" s="78"/>
      <c r="O37" s="94" t="s">
        <v>60</v>
      </c>
      <c r="P37" s="94"/>
      <c r="Q37" s="94" t="s">
        <v>60</v>
      </c>
      <c r="R37" s="94" t="s">
        <v>60</v>
      </c>
      <c r="S37" s="94" t="s">
        <v>60</v>
      </c>
      <c r="T37" s="94" t="s">
        <v>60</v>
      </c>
      <c r="U37" s="94" t="s">
        <v>60</v>
      </c>
      <c r="V37" s="94" t="s">
        <v>60</v>
      </c>
      <c r="W37" s="94" t="s">
        <v>60</v>
      </c>
      <c r="X37" s="94" t="s">
        <v>60</v>
      </c>
      <c r="Y37" s="193"/>
      <c r="Z37" s="193"/>
    </row>
    <row r="38" spans="1:26" s="73" customFormat="1" outlineLevel="2" x14ac:dyDescent="0.3">
      <c r="A38" s="84" t="s">
        <v>352</v>
      </c>
      <c r="B38" s="212"/>
      <c r="C38" s="81" t="s">
        <v>155</v>
      </c>
      <c r="D38" s="77" t="s">
        <v>87</v>
      </c>
      <c r="E38" s="78">
        <v>1</v>
      </c>
      <c r="F38" s="78">
        <f t="shared" ref="F38:F43" si="4">E38</f>
        <v>1</v>
      </c>
      <c r="G38" s="212"/>
      <c r="H38" s="212"/>
      <c r="I38" s="88">
        <v>15995</v>
      </c>
      <c r="J38" s="79">
        <f t="shared" ref="J38:J43" si="5">I38</f>
        <v>15995</v>
      </c>
      <c r="K38" s="80"/>
      <c r="L38" s="80"/>
      <c r="M38" s="96">
        <v>15995</v>
      </c>
      <c r="N38" s="78"/>
      <c r="O38" s="94" t="s">
        <v>60</v>
      </c>
      <c r="P38" s="94"/>
      <c r="Q38" s="94" t="s">
        <v>60</v>
      </c>
      <c r="R38" s="94" t="s">
        <v>60</v>
      </c>
      <c r="S38" s="94" t="s">
        <v>60</v>
      </c>
      <c r="T38" s="94" t="s">
        <v>60</v>
      </c>
      <c r="U38" s="94" t="s">
        <v>60</v>
      </c>
      <c r="V38" s="94" t="s">
        <v>60</v>
      </c>
      <c r="W38" s="94" t="s">
        <v>60</v>
      </c>
      <c r="X38" s="94" t="s">
        <v>60</v>
      </c>
      <c r="Y38" s="193"/>
      <c r="Z38" s="193"/>
    </row>
    <row r="39" spans="1:26" s="73" customFormat="1" ht="37.5" outlineLevel="2" x14ac:dyDescent="0.3">
      <c r="A39" s="84" t="s">
        <v>353</v>
      </c>
      <c r="B39" s="212"/>
      <c r="C39" s="81" t="s">
        <v>156</v>
      </c>
      <c r="D39" s="77" t="s">
        <v>87</v>
      </c>
      <c r="E39" s="78">
        <v>1</v>
      </c>
      <c r="F39" s="78">
        <f t="shared" si="4"/>
        <v>1</v>
      </c>
      <c r="G39" s="212"/>
      <c r="H39" s="212"/>
      <c r="I39" s="88">
        <v>21997</v>
      </c>
      <c r="J39" s="79">
        <f t="shared" si="5"/>
        <v>21997</v>
      </c>
      <c r="K39" s="80"/>
      <c r="L39" s="80"/>
      <c r="M39" s="96">
        <v>21997</v>
      </c>
      <c r="N39" s="78"/>
      <c r="O39" s="94" t="s">
        <v>60</v>
      </c>
      <c r="P39" s="94"/>
      <c r="Q39" s="94" t="s">
        <v>60</v>
      </c>
      <c r="R39" s="94" t="s">
        <v>60</v>
      </c>
      <c r="S39" s="94" t="s">
        <v>60</v>
      </c>
      <c r="T39" s="94" t="s">
        <v>60</v>
      </c>
      <c r="U39" s="94" t="s">
        <v>60</v>
      </c>
      <c r="V39" s="94" t="s">
        <v>60</v>
      </c>
      <c r="W39" s="94" t="s">
        <v>60</v>
      </c>
      <c r="X39" s="94" t="s">
        <v>60</v>
      </c>
      <c r="Y39" s="193"/>
      <c r="Z39" s="193"/>
    </row>
    <row r="40" spans="1:26" s="73" customFormat="1" ht="37.5" outlineLevel="2" x14ac:dyDescent="0.3">
      <c r="A40" s="84" t="s">
        <v>354</v>
      </c>
      <c r="B40" s="212"/>
      <c r="C40" s="81" t="s">
        <v>157</v>
      </c>
      <c r="D40" s="77" t="s">
        <v>87</v>
      </c>
      <c r="E40" s="78">
        <v>1</v>
      </c>
      <c r="F40" s="78">
        <f t="shared" si="4"/>
        <v>1</v>
      </c>
      <c r="G40" s="212"/>
      <c r="H40" s="212"/>
      <c r="I40" s="88">
        <v>30490</v>
      </c>
      <c r="J40" s="79">
        <f t="shared" si="5"/>
        <v>30490</v>
      </c>
      <c r="K40" s="80"/>
      <c r="L40" s="80"/>
      <c r="M40" s="96">
        <v>30490</v>
      </c>
      <c r="N40" s="78"/>
      <c r="O40" s="94" t="s">
        <v>60</v>
      </c>
      <c r="P40" s="94"/>
      <c r="Q40" s="94" t="s">
        <v>60</v>
      </c>
      <c r="R40" s="94" t="s">
        <v>60</v>
      </c>
      <c r="S40" s="94" t="s">
        <v>60</v>
      </c>
      <c r="T40" s="94" t="s">
        <v>60</v>
      </c>
      <c r="U40" s="94" t="s">
        <v>60</v>
      </c>
      <c r="V40" s="94" t="s">
        <v>60</v>
      </c>
      <c r="W40" s="94" t="s">
        <v>60</v>
      </c>
      <c r="X40" s="94" t="s">
        <v>60</v>
      </c>
      <c r="Y40" s="193"/>
      <c r="Z40" s="193"/>
    </row>
    <row r="41" spans="1:26" s="73" customFormat="1" ht="37.5" outlineLevel="2" x14ac:dyDescent="0.3">
      <c r="A41" s="84" t="s">
        <v>355</v>
      </c>
      <c r="B41" s="212"/>
      <c r="C41" s="81" t="s">
        <v>158</v>
      </c>
      <c r="D41" s="77" t="s">
        <v>87</v>
      </c>
      <c r="E41" s="78">
        <v>1</v>
      </c>
      <c r="F41" s="78">
        <f t="shared" si="4"/>
        <v>1</v>
      </c>
      <c r="G41" s="212"/>
      <c r="H41" s="212"/>
      <c r="I41" s="88">
        <v>12995</v>
      </c>
      <c r="J41" s="79">
        <f t="shared" si="5"/>
        <v>12995</v>
      </c>
      <c r="K41" s="80"/>
      <c r="L41" s="80"/>
      <c r="M41" s="96">
        <v>12995</v>
      </c>
      <c r="N41" s="78"/>
      <c r="O41" s="94" t="s">
        <v>60</v>
      </c>
      <c r="P41" s="94"/>
      <c r="Q41" s="94" t="s">
        <v>60</v>
      </c>
      <c r="R41" s="94" t="s">
        <v>60</v>
      </c>
      <c r="S41" s="94" t="s">
        <v>60</v>
      </c>
      <c r="T41" s="94" t="s">
        <v>60</v>
      </c>
      <c r="U41" s="94" t="s">
        <v>60</v>
      </c>
      <c r="V41" s="94" t="s">
        <v>60</v>
      </c>
      <c r="W41" s="94" t="s">
        <v>60</v>
      </c>
      <c r="X41" s="94" t="s">
        <v>60</v>
      </c>
      <c r="Y41" s="193"/>
      <c r="Z41" s="193"/>
    </row>
    <row r="42" spans="1:26" s="73" customFormat="1" outlineLevel="2" x14ac:dyDescent="0.3">
      <c r="A42" s="84" t="s">
        <v>356</v>
      </c>
      <c r="B42" s="212"/>
      <c r="C42" s="81" t="s">
        <v>159</v>
      </c>
      <c r="D42" s="77" t="s">
        <v>87</v>
      </c>
      <c r="E42" s="78">
        <v>1</v>
      </c>
      <c r="F42" s="78">
        <f t="shared" si="4"/>
        <v>1</v>
      </c>
      <c r="G42" s="212"/>
      <c r="H42" s="212"/>
      <c r="I42" s="88">
        <v>17496</v>
      </c>
      <c r="J42" s="79">
        <f t="shared" si="5"/>
        <v>17496</v>
      </c>
      <c r="K42" s="80"/>
      <c r="L42" s="80"/>
      <c r="M42" s="96">
        <v>17496</v>
      </c>
      <c r="N42" s="78"/>
      <c r="O42" s="94" t="s">
        <v>60</v>
      </c>
      <c r="P42" s="94"/>
      <c r="Q42" s="94" t="s">
        <v>60</v>
      </c>
      <c r="R42" s="94" t="s">
        <v>60</v>
      </c>
      <c r="S42" s="94" t="s">
        <v>60</v>
      </c>
      <c r="T42" s="94" t="s">
        <v>60</v>
      </c>
      <c r="U42" s="94" t="s">
        <v>60</v>
      </c>
      <c r="V42" s="94" t="s">
        <v>60</v>
      </c>
      <c r="W42" s="94" t="s">
        <v>60</v>
      </c>
      <c r="X42" s="94" t="s">
        <v>60</v>
      </c>
      <c r="Y42" s="193"/>
      <c r="Z42" s="193"/>
    </row>
    <row r="43" spans="1:26" s="73" customFormat="1" ht="37.5" outlineLevel="2" x14ac:dyDescent="0.3">
      <c r="A43" s="84" t="s">
        <v>357</v>
      </c>
      <c r="B43" s="212"/>
      <c r="C43" s="81" t="s">
        <v>160</v>
      </c>
      <c r="D43" s="77" t="s">
        <v>87</v>
      </c>
      <c r="E43" s="78">
        <v>1</v>
      </c>
      <c r="F43" s="78">
        <f t="shared" si="4"/>
        <v>1</v>
      </c>
      <c r="G43" s="212"/>
      <c r="H43" s="212"/>
      <c r="I43" s="88">
        <v>30486</v>
      </c>
      <c r="J43" s="79">
        <f t="shared" si="5"/>
        <v>30486</v>
      </c>
      <c r="K43" s="80"/>
      <c r="L43" s="80"/>
      <c r="M43" s="96">
        <v>30486</v>
      </c>
      <c r="N43" s="78"/>
      <c r="O43" s="94" t="s">
        <v>60</v>
      </c>
      <c r="P43" s="94"/>
      <c r="Q43" s="94" t="s">
        <v>60</v>
      </c>
      <c r="R43" s="94" t="s">
        <v>60</v>
      </c>
      <c r="S43" s="94" t="s">
        <v>60</v>
      </c>
      <c r="T43" s="94" t="s">
        <v>60</v>
      </c>
      <c r="U43" s="94" t="s">
        <v>60</v>
      </c>
      <c r="V43" s="94" t="s">
        <v>60</v>
      </c>
      <c r="W43" s="94" t="s">
        <v>60</v>
      </c>
      <c r="X43" s="94" t="s">
        <v>60</v>
      </c>
      <c r="Y43" s="193"/>
      <c r="Z43" s="193"/>
    </row>
    <row r="44" spans="1:26" s="73" customFormat="1" ht="20.25" customHeight="1" outlineLevel="1" x14ac:dyDescent="0.3">
      <c r="A44" s="82" t="s">
        <v>31</v>
      </c>
      <c r="B44" s="212"/>
      <c r="C44" s="83" t="s">
        <v>161</v>
      </c>
      <c r="D44" s="77" t="s">
        <v>87</v>
      </c>
      <c r="E44" s="72">
        <f>SUM(E45:E48)</f>
        <v>4</v>
      </c>
      <c r="F44" s="72">
        <f>SUM(F45:F48)</f>
        <v>4</v>
      </c>
      <c r="G44" s="212"/>
      <c r="H44" s="212"/>
      <c r="I44" s="89">
        <f>SUM(I45:I48)</f>
        <v>121875</v>
      </c>
      <c r="J44" s="89">
        <f>SUM(J45:J48)</f>
        <v>121875</v>
      </c>
      <c r="K44" s="80"/>
      <c r="L44" s="80"/>
      <c r="M44" s="148">
        <f>SUM(M45:M48)</f>
        <v>121875</v>
      </c>
      <c r="N44" s="72">
        <v>0</v>
      </c>
      <c r="O44" s="94" t="s">
        <v>60</v>
      </c>
      <c r="P44" s="94"/>
      <c r="Q44" s="94" t="s">
        <v>60</v>
      </c>
      <c r="R44" s="94" t="s">
        <v>60</v>
      </c>
      <c r="S44" s="94" t="s">
        <v>60</v>
      </c>
      <c r="T44" s="94" t="s">
        <v>60</v>
      </c>
      <c r="U44" s="94" t="s">
        <v>60</v>
      </c>
      <c r="V44" s="94" t="s">
        <v>60</v>
      </c>
      <c r="W44" s="94" t="s">
        <v>60</v>
      </c>
      <c r="X44" s="94" t="s">
        <v>60</v>
      </c>
      <c r="Y44" s="193"/>
      <c r="Z44" s="193"/>
    </row>
    <row r="45" spans="1:26" s="73" customFormat="1" ht="35.25" customHeight="1" outlineLevel="2" x14ac:dyDescent="0.3">
      <c r="A45" s="84" t="s">
        <v>99</v>
      </c>
      <c r="B45" s="212"/>
      <c r="C45" s="81" t="s">
        <v>162</v>
      </c>
      <c r="D45" s="77" t="s">
        <v>87</v>
      </c>
      <c r="E45" s="78">
        <v>1</v>
      </c>
      <c r="F45" s="78">
        <f>E45</f>
        <v>1</v>
      </c>
      <c r="G45" s="212"/>
      <c r="H45" s="212"/>
      <c r="I45" s="88">
        <v>36495</v>
      </c>
      <c r="J45" s="79">
        <f>I45</f>
        <v>36495</v>
      </c>
      <c r="K45" s="80"/>
      <c r="L45" s="80"/>
      <c r="M45" s="96">
        <v>36495</v>
      </c>
      <c r="N45" s="78"/>
      <c r="O45" s="94" t="s">
        <v>60</v>
      </c>
      <c r="P45" s="94"/>
      <c r="Q45" s="94" t="s">
        <v>60</v>
      </c>
      <c r="R45" s="94" t="s">
        <v>60</v>
      </c>
      <c r="S45" s="94" t="s">
        <v>60</v>
      </c>
      <c r="T45" s="94" t="s">
        <v>60</v>
      </c>
      <c r="U45" s="94" t="s">
        <v>60</v>
      </c>
      <c r="V45" s="94" t="s">
        <v>60</v>
      </c>
      <c r="W45" s="94" t="s">
        <v>60</v>
      </c>
      <c r="X45" s="94" t="s">
        <v>60</v>
      </c>
      <c r="Y45" s="193"/>
      <c r="Z45" s="193"/>
    </row>
    <row r="46" spans="1:26" s="73" customFormat="1" ht="35.25" customHeight="1" outlineLevel="2" x14ac:dyDescent="0.3">
      <c r="A46" s="84" t="s">
        <v>100</v>
      </c>
      <c r="B46" s="212"/>
      <c r="C46" s="81" t="s">
        <v>163</v>
      </c>
      <c r="D46" s="77" t="s">
        <v>87</v>
      </c>
      <c r="E46" s="78">
        <v>1</v>
      </c>
      <c r="F46" s="78">
        <f t="shared" ref="F46:F48" si="6">E46</f>
        <v>1</v>
      </c>
      <c r="G46" s="212"/>
      <c r="H46" s="212"/>
      <c r="I46" s="88">
        <v>27990</v>
      </c>
      <c r="J46" s="79">
        <f t="shared" ref="J46:J48" si="7">I46</f>
        <v>27990</v>
      </c>
      <c r="K46" s="80"/>
      <c r="L46" s="80"/>
      <c r="M46" s="96">
        <v>27990</v>
      </c>
      <c r="N46" s="78"/>
      <c r="O46" s="94" t="s">
        <v>60</v>
      </c>
      <c r="P46" s="94"/>
      <c r="Q46" s="94" t="s">
        <v>60</v>
      </c>
      <c r="R46" s="94" t="s">
        <v>60</v>
      </c>
      <c r="S46" s="94" t="s">
        <v>60</v>
      </c>
      <c r="T46" s="94" t="s">
        <v>60</v>
      </c>
      <c r="U46" s="94" t="s">
        <v>60</v>
      </c>
      <c r="V46" s="94" t="s">
        <v>60</v>
      </c>
      <c r="W46" s="94" t="s">
        <v>60</v>
      </c>
      <c r="X46" s="94" t="s">
        <v>60</v>
      </c>
      <c r="Y46" s="193"/>
      <c r="Z46" s="193"/>
    </row>
    <row r="47" spans="1:26" s="73" customFormat="1" ht="35.25" customHeight="1" outlineLevel="2" x14ac:dyDescent="0.3">
      <c r="A47" s="84" t="s">
        <v>101</v>
      </c>
      <c r="B47" s="212"/>
      <c r="C47" s="81" t="s">
        <v>164</v>
      </c>
      <c r="D47" s="77" t="s">
        <v>87</v>
      </c>
      <c r="E47" s="78">
        <v>1</v>
      </c>
      <c r="F47" s="78">
        <f t="shared" si="6"/>
        <v>1</v>
      </c>
      <c r="G47" s="212"/>
      <c r="H47" s="212"/>
      <c r="I47" s="88">
        <v>29994</v>
      </c>
      <c r="J47" s="79">
        <f t="shared" si="7"/>
        <v>29994</v>
      </c>
      <c r="K47" s="80"/>
      <c r="L47" s="80"/>
      <c r="M47" s="96">
        <v>29994</v>
      </c>
      <c r="N47" s="78"/>
      <c r="O47" s="94" t="s">
        <v>60</v>
      </c>
      <c r="P47" s="94"/>
      <c r="Q47" s="94" t="s">
        <v>60</v>
      </c>
      <c r="R47" s="94" t="s">
        <v>60</v>
      </c>
      <c r="S47" s="94" t="s">
        <v>60</v>
      </c>
      <c r="T47" s="94" t="s">
        <v>60</v>
      </c>
      <c r="U47" s="94" t="s">
        <v>60</v>
      </c>
      <c r="V47" s="94" t="s">
        <v>60</v>
      </c>
      <c r="W47" s="94" t="s">
        <v>60</v>
      </c>
      <c r="X47" s="94" t="s">
        <v>60</v>
      </c>
      <c r="Y47" s="193"/>
      <c r="Z47" s="193"/>
    </row>
    <row r="48" spans="1:26" s="73" customFormat="1" outlineLevel="2" x14ac:dyDescent="0.3">
      <c r="A48" s="84" t="s">
        <v>102</v>
      </c>
      <c r="B48" s="212"/>
      <c r="C48" s="81" t="s">
        <v>165</v>
      </c>
      <c r="D48" s="77" t="s">
        <v>87</v>
      </c>
      <c r="E48" s="78">
        <v>1</v>
      </c>
      <c r="F48" s="78">
        <f t="shared" si="6"/>
        <v>1</v>
      </c>
      <c r="G48" s="212"/>
      <c r="H48" s="212"/>
      <c r="I48" s="88">
        <v>27396</v>
      </c>
      <c r="J48" s="79">
        <f t="shared" si="7"/>
        <v>27396</v>
      </c>
      <c r="K48" s="80"/>
      <c r="L48" s="80"/>
      <c r="M48" s="96">
        <v>27396</v>
      </c>
      <c r="N48" s="78"/>
      <c r="O48" s="94" t="s">
        <v>60</v>
      </c>
      <c r="P48" s="94"/>
      <c r="Q48" s="94" t="s">
        <v>60</v>
      </c>
      <c r="R48" s="94" t="s">
        <v>60</v>
      </c>
      <c r="S48" s="94" t="s">
        <v>60</v>
      </c>
      <c r="T48" s="94" t="s">
        <v>60</v>
      </c>
      <c r="U48" s="94" t="s">
        <v>60</v>
      </c>
      <c r="V48" s="94" t="s">
        <v>60</v>
      </c>
      <c r="W48" s="94" t="s">
        <v>60</v>
      </c>
      <c r="X48" s="94" t="s">
        <v>60</v>
      </c>
      <c r="Y48" s="193"/>
      <c r="Z48" s="193"/>
    </row>
    <row r="49" spans="1:26" s="73" customFormat="1" outlineLevel="1" x14ac:dyDescent="0.3">
      <c r="A49" s="82" t="s">
        <v>32</v>
      </c>
      <c r="B49" s="212"/>
      <c r="C49" s="83" t="s">
        <v>166</v>
      </c>
      <c r="D49" s="77" t="s">
        <v>87</v>
      </c>
      <c r="E49" s="72">
        <f>SUM(E50:E55)</f>
        <v>6</v>
      </c>
      <c r="F49" s="72">
        <f>SUM(F50:F55)</f>
        <v>6</v>
      </c>
      <c r="G49" s="212"/>
      <c r="H49" s="212"/>
      <c r="I49" s="89">
        <f>SUM(I50:I55)</f>
        <v>11106</v>
      </c>
      <c r="J49" s="89">
        <f>SUM(J50:J55)</f>
        <v>11106</v>
      </c>
      <c r="K49" s="80"/>
      <c r="L49" s="80"/>
      <c r="M49" s="148">
        <f>SUM(M50:M55)</f>
        <v>11106</v>
      </c>
      <c r="N49" s="72">
        <v>0</v>
      </c>
      <c r="O49" s="94" t="s">
        <v>60</v>
      </c>
      <c r="P49" s="94"/>
      <c r="Q49" s="94" t="s">
        <v>60</v>
      </c>
      <c r="R49" s="94" t="s">
        <v>60</v>
      </c>
      <c r="S49" s="94" t="s">
        <v>60</v>
      </c>
      <c r="T49" s="94" t="s">
        <v>60</v>
      </c>
      <c r="U49" s="94" t="s">
        <v>60</v>
      </c>
      <c r="V49" s="94" t="s">
        <v>60</v>
      </c>
      <c r="W49" s="94" t="s">
        <v>60</v>
      </c>
      <c r="X49" s="94" t="s">
        <v>60</v>
      </c>
      <c r="Y49" s="193"/>
      <c r="Z49" s="193"/>
    </row>
    <row r="50" spans="1:26" s="73" customFormat="1" ht="37.5" outlineLevel="2" x14ac:dyDescent="0.3">
      <c r="A50" s="84" t="s">
        <v>42</v>
      </c>
      <c r="B50" s="212"/>
      <c r="C50" s="81" t="s">
        <v>167</v>
      </c>
      <c r="D50" s="77" t="s">
        <v>87</v>
      </c>
      <c r="E50" s="78">
        <v>1</v>
      </c>
      <c r="F50" s="78">
        <f>E50</f>
        <v>1</v>
      </c>
      <c r="G50" s="212"/>
      <c r="H50" s="212"/>
      <c r="I50" s="88">
        <v>1851</v>
      </c>
      <c r="J50" s="79">
        <f>I50</f>
        <v>1851</v>
      </c>
      <c r="K50" s="80"/>
      <c r="L50" s="80"/>
      <c r="M50" s="96">
        <v>1851</v>
      </c>
      <c r="N50" s="78"/>
      <c r="O50" s="94" t="s">
        <v>60</v>
      </c>
      <c r="P50" s="94"/>
      <c r="Q50" s="94" t="s">
        <v>60</v>
      </c>
      <c r="R50" s="94" t="s">
        <v>60</v>
      </c>
      <c r="S50" s="94" t="s">
        <v>60</v>
      </c>
      <c r="T50" s="94" t="s">
        <v>60</v>
      </c>
      <c r="U50" s="94" t="s">
        <v>60</v>
      </c>
      <c r="V50" s="94" t="s">
        <v>60</v>
      </c>
      <c r="W50" s="94" t="s">
        <v>60</v>
      </c>
      <c r="X50" s="94" t="s">
        <v>60</v>
      </c>
      <c r="Y50" s="193"/>
      <c r="Z50" s="193"/>
    </row>
    <row r="51" spans="1:26" s="73" customFormat="1" ht="56.25" outlineLevel="2" x14ac:dyDescent="0.3">
      <c r="A51" s="84" t="s">
        <v>43</v>
      </c>
      <c r="B51" s="212"/>
      <c r="C51" s="81" t="s">
        <v>168</v>
      </c>
      <c r="D51" s="77" t="s">
        <v>87</v>
      </c>
      <c r="E51" s="78">
        <v>1</v>
      </c>
      <c r="F51" s="78">
        <f t="shared" ref="F51:F55" si="8">E51</f>
        <v>1</v>
      </c>
      <c r="G51" s="212"/>
      <c r="H51" s="212"/>
      <c r="I51" s="88">
        <v>1851</v>
      </c>
      <c r="J51" s="79">
        <f t="shared" ref="J51:J55" si="9">I51</f>
        <v>1851</v>
      </c>
      <c r="K51" s="80"/>
      <c r="L51" s="80"/>
      <c r="M51" s="96">
        <v>1851</v>
      </c>
      <c r="N51" s="78"/>
      <c r="O51" s="94" t="s">
        <v>60</v>
      </c>
      <c r="P51" s="94"/>
      <c r="Q51" s="94" t="s">
        <v>60</v>
      </c>
      <c r="R51" s="94" t="s">
        <v>60</v>
      </c>
      <c r="S51" s="94" t="s">
        <v>60</v>
      </c>
      <c r="T51" s="94" t="s">
        <v>60</v>
      </c>
      <c r="U51" s="94" t="s">
        <v>60</v>
      </c>
      <c r="V51" s="94" t="s">
        <v>60</v>
      </c>
      <c r="W51" s="94" t="s">
        <v>60</v>
      </c>
      <c r="X51" s="94" t="s">
        <v>60</v>
      </c>
      <c r="Y51" s="193"/>
      <c r="Z51" s="193"/>
    </row>
    <row r="52" spans="1:26" s="73" customFormat="1" ht="37.5" outlineLevel="2" x14ac:dyDescent="0.3">
      <c r="A52" s="84" t="s">
        <v>44</v>
      </c>
      <c r="B52" s="212"/>
      <c r="C52" s="81" t="s">
        <v>169</v>
      </c>
      <c r="D52" s="77" t="s">
        <v>87</v>
      </c>
      <c r="E52" s="78">
        <v>1</v>
      </c>
      <c r="F52" s="78">
        <f t="shared" si="8"/>
        <v>1</v>
      </c>
      <c r="G52" s="212"/>
      <c r="H52" s="212"/>
      <c r="I52" s="88">
        <v>1851</v>
      </c>
      <c r="J52" s="79">
        <f t="shared" si="9"/>
        <v>1851</v>
      </c>
      <c r="K52" s="80"/>
      <c r="L52" s="80"/>
      <c r="M52" s="96">
        <v>1851</v>
      </c>
      <c r="N52" s="78"/>
      <c r="O52" s="94" t="s">
        <v>60</v>
      </c>
      <c r="P52" s="94"/>
      <c r="Q52" s="94" t="s">
        <v>60</v>
      </c>
      <c r="R52" s="94" t="s">
        <v>60</v>
      </c>
      <c r="S52" s="94" t="s">
        <v>60</v>
      </c>
      <c r="T52" s="94" t="s">
        <v>60</v>
      </c>
      <c r="U52" s="94" t="s">
        <v>60</v>
      </c>
      <c r="V52" s="94" t="s">
        <v>60</v>
      </c>
      <c r="W52" s="94" t="s">
        <v>60</v>
      </c>
      <c r="X52" s="94" t="s">
        <v>60</v>
      </c>
      <c r="Y52" s="193"/>
      <c r="Z52" s="193"/>
    </row>
    <row r="53" spans="1:26" s="73" customFormat="1" ht="37.5" outlineLevel="2" x14ac:dyDescent="0.3">
      <c r="A53" s="84" t="s">
        <v>45</v>
      </c>
      <c r="B53" s="212"/>
      <c r="C53" s="81" t="s">
        <v>170</v>
      </c>
      <c r="D53" s="77" t="s">
        <v>87</v>
      </c>
      <c r="E53" s="78">
        <v>1</v>
      </c>
      <c r="F53" s="78">
        <f t="shared" si="8"/>
        <v>1</v>
      </c>
      <c r="G53" s="212"/>
      <c r="H53" s="212"/>
      <c r="I53" s="88">
        <v>1851</v>
      </c>
      <c r="J53" s="79">
        <f t="shared" si="9"/>
        <v>1851</v>
      </c>
      <c r="K53" s="80"/>
      <c r="L53" s="80"/>
      <c r="M53" s="96">
        <v>1851</v>
      </c>
      <c r="N53" s="78"/>
      <c r="O53" s="94" t="s">
        <v>60</v>
      </c>
      <c r="P53" s="94"/>
      <c r="Q53" s="94" t="s">
        <v>60</v>
      </c>
      <c r="R53" s="94" t="s">
        <v>60</v>
      </c>
      <c r="S53" s="94" t="s">
        <v>60</v>
      </c>
      <c r="T53" s="94" t="s">
        <v>60</v>
      </c>
      <c r="U53" s="94" t="s">
        <v>60</v>
      </c>
      <c r="V53" s="94" t="s">
        <v>60</v>
      </c>
      <c r="W53" s="94" t="s">
        <v>60</v>
      </c>
      <c r="X53" s="94" t="s">
        <v>60</v>
      </c>
      <c r="Y53" s="193"/>
      <c r="Z53" s="193"/>
    </row>
    <row r="54" spans="1:26" s="73" customFormat="1" ht="75" outlineLevel="2" x14ac:dyDescent="0.3">
      <c r="A54" s="84" t="s">
        <v>46</v>
      </c>
      <c r="B54" s="212"/>
      <c r="C54" s="81" t="s">
        <v>171</v>
      </c>
      <c r="D54" s="77" t="s">
        <v>87</v>
      </c>
      <c r="E54" s="78">
        <v>1</v>
      </c>
      <c r="F54" s="78">
        <f t="shared" si="8"/>
        <v>1</v>
      </c>
      <c r="G54" s="212"/>
      <c r="H54" s="212"/>
      <c r="I54" s="88">
        <v>1851</v>
      </c>
      <c r="J54" s="79">
        <f t="shared" si="9"/>
        <v>1851</v>
      </c>
      <c r="K54" s="80"/>
      <c r="L54" s="80"/>
      <c r="M54" s="96">
        <v>1851</v>
      </c>
      <c r="N54" s="78"/>
      <c r="O54" s="94" t="s">
        <v>60</v>
      </c>
      <c r="P54" s="94"/>
      <c r="Q54" s="94" t="s">
        <v>60</v>
      </c>
      <c r="R54" s="94" t="s">
        <v>60</v>
      </c>
      <c r="S54" s="94" t="s">
        <v>60</v>
      </c>
      <c r="T54" s="94" t="s">
        <v>60</v>
      </c>
      <c r="U54" s="94" t="s">
        <v>60</v>
      </c>
      <c r="V54" s="94" t="s">
        <v>60</v>
      </c>
      <c r="W54" s="94" t="s">
        <v>60</v>
      </c>
      <c r="X54" s="94" t="s">
        <v>60</v>
      </c>
      <c r="Y54" s="193"/>
      <c r="Z54" s="193"/>
    </row>
    <row r="55" spans="1:26" s="73" customFormat="1" ht="56.25" outlineLevel="2" x14ac:dyDescent="0.3">
      <c r="A55" s="84" t="s">
        <v>47</v>
      </c>
      <c r="B55" s="212"/>
      <c r="C55" s="81" t="s">
        <v>172</v>
      </c>
      <c r="D55" s="77" t="s">
        <v>87</v>
      </c>
      <c r="E55" s="78">
        <v>1</v>
      </c>
      <c r="F55" s="78">
        <f t="shared" si="8"/>
        <v>1</v>
      </c>
      <c r="G55" s="212"/>
      <c r="H55" s="212"/>
      <c r="I55" s="88">
        <v>1851</v>
      </c>
      <c r="J55" s="79">
        <f t="shared" si="9"/>
        <v>1851</v>
      </c>
      <c r="K55" s="80"/>
      <c r="L55" s="80"/>
      <c r="M55" s="96">
        <v>1851</v>
      </c>
      <c r="N55" s="78"/>
      <c r="O55" s="94" t="s">
        <v>60</v>
      </c>
      <c r="P55" s="94"/>
      <c r="Q55" s="94" t="s">
        <v>60</v>
      </c>
      <c r="R55" s="94" t="s">
        <v>60</v>
      </c>
      <c r="S55" s="94" t="s">
        <v>60</v>
      </c>
      <c r="T55" s="94" t="s">
        <v>60</v>
      </c>
      <c r="U55" s="94" t="s">
        <v>60</v>
      </c>
      <c r="V55" s="94" t="s">
        <v>60</v>
      </c>
      <c r="W55" s="94" t="s">
        <v>60</v>
      </c>
      <c r="X55" s="94" t="s">
        <v>60</v>
      </c>
      <c r="Y55" s="193"/>
      <c r="Z55" s="193"/>
    </row>
    <row r="56" spans="1:26" s="73" customFormat="1" ht="35.25" customHeight="1" outlineLevel="1" x14ac:dyDescent="0.3">
      <c r="A56" s="82" t="s">
        <v>33</v>
      </c>
      <c r="B56" s="212"/>
      <c r="C56" s="83" t="s">
        <v>173</v>
      </c>
      <c r="D56" s="77" t="s">
        <v>88</v>
      </c>
      <c r="E56" s="72">
        <v>1</v>
      </c>
      <c r="F56" s="69">
        <v>1</v>
      </c>
      <c r="G56" s="212"/>
      <c r="H56" s="212"/>
      <c r="I56" s="89">
        <v>6290.6210000000001</v>
      </c>
      <c r="J56" s="71">
        <f>I56</f>
        <v>6290.6210000000001</v>
      </c>
      <c r="K56" s="80"/>
      <c r="L56" s="80"/>
      <c r="M56" s="148">
        <v>6290.6210000000001</v>
      </c>
      <c r="N56" s="72">
        <v>0</v>
      </c>
      <c r="O56" s="94" t="s">
        <v>60</v>
      </c>
      <c r="P56" s="94"/>
      <c r="Q56" s="94" t="s">
        <v>60</v>
      </c>
      <c r="R56" s="94" t="s">
        <v>60</v>
      </c>
      <c r="S56" s="94" t="s">
        <v>60</v>
      </c>
      <c r="T56" s="94" t="s">
        <v>60</v>
      </c>
      <c r="U56" s="94" t="s">
        <v>60</v>
      </c>
      <c r="V56" s="94" t="s">
        <v>60</v>
      </c>
      <c r="W56" s="94" t="s">
        <v>60</v>
      </c>
      <c r="X56" s="94" t="s">
        <v>60</v>
      </c>
      <c r="Y56" s="193"/>
      <c r="Z56" s="193"/>
    </row>
    <row r="57" spans="1:26" s="73" customFormat="1" ht="28.5" customHeight="1" outlineLevel="1" x14ac:dyDescent="0.3">
      <c r="A57" s="82" t="s">
        <v>34</v>
      </c>
      <c r="B57" s="212"/>
      <c r="C57" s="83" t="s">
        <v>174</v>
      </c>
      <c r="D57" s="77" t="s">
        <v>88</v>
      </c>
      <c r="E57" s="72">
        <v>1</v>
      </c>
      <c r="F57" s="69">
        <v>1</v>
      </c>
      <c r="G57" s="212"/>
      <c r="H57" s="212"/>
      <c r="I57" s="89">
        <v>4190</v>
      </c>
      <c r="J57" s="71">
        <f>I57</f>
        <v>4190</v>
      </c>
      <c r="K57" s="80"/>
      <c r="L57" s="80"/>
      <c r="M57" s="148">
        <v>4190</v>
      </c>
      <c r="N57" s="72">
        <v>0</v>
      </c>
      <c r="O57" s="94" t="s">
        <v>60</v>
      </c>
      <c r="P57" s="94"/>
      <c r="Q57" s="94" t="s">
        <v>60</v>
      </c>
      <c r="R57" s="94" t="s">
        <v>60</v>
      </c>
      <c r="S57" s="94" t="s">
        <v>60</v>
      </c>
      <c r="T57" s="94" t="s">
        <v>60</v>
      </c>
      <c r="U57" s="94" t="s">
        <v>60</v>
      </c>
      <c r="V57" s="94" t="s">
        <v>60</v>
      </c>
      <c r="W57" s="94" t="s">
        <v>60</v>
      </c>
      <c r="X57" s="94" t="s">
        <v>60</v>
      </c>
      <c r="Y57" s="193"/>
      <c r="Z57" s="193"/>
    </row>
    <row r="58" spans="1:26" s="73" customFormat="1" x14ac:dyDescent="0.3">
      <c r="A58" s="82" t="s">
        <v>103</v>
      </c>
      <c r="B58" s="212"/>
      <c r="C58" s="83" t="s">
        <v>104</v>
      </c>
      <c r="D58" s="77" t="s">
        <v>20</v>
      </c>
      <c r="E58" s="102">
        <f>E59+E64</f>
        <v>85.839999999999989</v>
      </c>
      <c r="F58" s="102">
        <f>F59+F64</f>
        <v>85.839999999999989</v>
      </c>
      <c r="G58" s="212"/>
      <c r="H58" s="212"/>
      <c r="I58" s="89">
        <f>I59+I64</f>
        <v>858283.88899999997</v>
      </c>
      <c r="J58" s="89">
        <f>J59+J64</f>
        <v>858283.88899999997</v>
      </c>
      <c r="K58" s="80"/>
      <c r="L58" s="80"/>
      <c r="M58" s="148">
        <f>M59+M64</f>
        <v>858283.88899999997</v>
      </c>
      <c r="N58" s="72">
        <v>0</v>
      </c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193"/>
      <c r="Z58" s="193"/>
    </row>
    <row r="59" spans="1:26" s="73" customFormat="1" outlineLevel="1" x14ac:dyDescent="0.3">
      <c r="A59" s="82" t="s">
        <v>109</v>
      </c>
      <c r="B59" s="212"/>
      <c r="C59" s="83" t="s">
        <v>105</v>
      </c>
      <c r="D59" s="77" t="s">
        <v>106</v>
      </c>
      <c r="E59" s="102">
        <f>SUM(E60:E63)</f>
        <v>84.6</v>
      </c>
      <c r="F59" s="102">
        <f>SUM(F60:F63)</f>
        <v>84.6</v>
      </c>
      <c r="G59" s="212"/>
      <c r="H59" s="212"/>
      <c r="I59" s="89">
        <f>SUM(I60:I63)</f>
        <v>850362.88899999997</v>
      </c>
      <c r="J59" s="89">
        <f>SUM(J60:J63)</f>
        <v>850362.88899999997</v>
      </c>
      <c r="K59" s="80"/>
      <c r="L59" s="80"/>
      <c r="M59" s="148">
        <f>SUM(M60:M63)</f>
        <v>850362.88899999997</v>
      </c>
      <c r="N59" s="72">
        <v>0</v>
      </c>
      <c r="O59" s="94" t="s">
        <v>60</v>
      </c>
      <c r="P59" s="94"/>
      <c r="Q59" s="94"/>
      <c r="R59" s="94"/>
      <c r="S59" s="94"/>
      <c r="T59" s="94"/>
      <c r="U59" s="94"/>
      <c r="V59" s="94"/>
      <c r="W59" s="94"/>
      <c r="X59" s="94"/>
      <c r="Y59" s="193"/>
      <c r="Z59" s="193"/>
    </row>
    <row r="60" spans="1:26" s="73" customFormat="1" outlineLevel="2" x14ac:dyDescent="0.3">
      <c r="A60" s="84" t="s">
        <v>89</v>
      </c>
      <c r="B60" s="212"/>
      <c r="C60" s="81" t="s">
        <v>107</v>
      </c>
      <c r="D60" s="77" t="s">
        <v>106</v>
      </c>
      <c r="E60" s="91">
        <v>10</v>
      </c>
      <c r="F60" s="91">
        <f>E60</f>
        <v>10</v>
      </c>
      <c r="G60" s="212"/>
      <c r="H60" s="212"/>
      <c r="I60" s="88">
        <v>157462.37100000001</v>
      </c>
      <c r="J60" s="79">
        <f>I60</f>
        <v>157462.37100000001</v>
      </c>
      <c r="K60" s="80"/>
      <c r="L60" s="80"/>
      <c r="M60" s="96">
        <v>157462.37100000001</v>
      </c>
      <c r="N60" s="78"/>
      <c r="O60" s="94" t="s">
        <v>60</v>
      </c>
      <c r="P60" s="94"/>
      <c r="Q60" s="141">
        <v>21007.625</v>
      </c>
      <c r="R60" s="94">
        <v>0</v>
      </c>
      <c r="S60" s="141">
        <v>68</v>
      </c>
      <c r="T60" s="141">
        <v>64</v>
      </c>
      <c r="U60" s="143">
        <v>3.6</v>
      </c>
      <c r="V60" s="143">
        <v>3.45</v>
      </c>
      <c r="W60" s="94">
        <v>10</v>
      </c>
      <c r="X60" s="94">
        <v>1</v>
      </c>
      <c r="Y60" s="193"/>
      <c r="Z60" s="193"/>
    </row>
    <row r="61" spans="1:26" s="73" customFormat="1" outlineLevel="2" x14ac:dyDescent="0.3">
      <c r="A61" s="84" t="s">
        <v>90</v>
      </c>
      <c r="B61" s="212"/>
      <c r="C61" s="81" t="s">
        <v>175</v>
      </c>
      <c r="D61" s="77" t="s">
        <v>106</v>
      </c>
      <c r="E61" s="91">
        <v>10</v>
      </c>
      <c r="F61" s="91">
        <f t="shared" ref="F61:F63" si="10">E61</f>
        <v>10</v>
      </c>
      <c r="G61" s="212"/>
      <c r="H61" s="212"/>
      <c r="I61" s="88">
        <v>192622.14799999999</v>
      </c>
      <c r="J61" s="79">
        <f t="shared" ref="J61:J63" si="11">I61</f>
        <v>192622.14799999999</v>
      </c>
      <c r="K61" s="80"/>
      <c r="L61" s="80"/>
      <c r="M61" s="96">
        <v>192622.14799999999</v>
      </c>
      <c r="N61" s="78"/>
      <c r="O61" s="94" t="s">
        <v>60</v>
      </c>
      <c r="P61" s="94"/>
      <c r="Q61" s="141">
        <v>650.72500000000014</v>
      </c>
      <c r="R61" s="94">
        <v>0</v>
      </c>
      <c r="S61" s="141">
        <v>100</v>
      </c>
      <c r="T61" s="141">
        <v>94</v>
      </c>
      <c r="U61" s="143">
        <v>3.6</v>
      </c>
      <c r="V61" s="143">
        <v>3.6</v>
      </c>
      <c r="W61" s="94">
        <v>5</v>
      </c>
      <c r="X61" s="94">
        <v>1</v>
      </c>
      <c r="Y61" s="193"/>
      <c r="Z61" s="193"/>
    </row>
    <row r="62" spans="1:26" s="73" customFormat="1" ht="37.5" outlineLevel="2" x14ac:dyDescent="0.3">
      <c r="A62" s="84" t="s">
        <v>91</v>
      </c>
      <c r="B62" s="212"/>
      <c r="C62" s="81" t="s">
        <v>176</v>
      </c>
      <c r="D62" s="77" t="s">
        <v>106</v>
      </c>
      <c r="E62" s="91">
        <v>3.6</v>
      </c>
      <c r="F62" s="91">
        <f t="shared" si="10"/>
        <v>3.6</v>
      </c>
      <c r="G62" s="212"/>
      <c r="H62" s="212"/>
      <c r="I62" s="88">
        <v>76418.37</v>
      </c>
      <c r="J62" s="79">
        <f t="shared" si="11"/>
        <v>76418.37</v>
      </c>
      <c r="K62" s="80"/>
      <c r="L62" s="80"/>
      <c r="M62" s="96">
        <v>76418.37</v>
      </c>
      <c r="N62" s="78"/>
      <c r="O62" s="94" t="s">
        <v>60</v>
      </c>
      <c r="P62" s="94"/>
      <c r="Q62" s="141">
        <v>16275.625</v>
      </c>
      <c r="R62" s="94">
        <v>0</v>
      </c>
      <c r="S62" s="141">
        <v>82</v>
      </c>
      <c r="T62" s="141">
        <v>76</v>
      </c>
      <c r="U62" s="143">
        <v>2.39</v>
      </c>
      <c r="V62" s="143">
        <v>2.35</v>
      </c>
      <c r="W62" s="94">
        <v>1</v>
      </c>
      <c r="X62" s="94">
        <v>1</v>
      </c>
      <c r="Y62" s="193"/>
      <c r="Z62" s="193"/>
    </row>
    <row r="63" spans="1:26" s="73" customFormat="1" ht="37.5" outlineLevel="2" x14ac:dyDescent="0.3">
      <c r="A63" s="84" t="s">
        <v>92</v>
      </c>
      <c r="B63" s="212"/>
      <c r="C63" s="81" t="s">
        <v>177</v>
      </c>
      <c r="D63" s="77" t="s">
        <v>106</v>
      </c>
      <c r="E63" s="91">
        <v>61</v>
      </c>
      <c r="F63" s="91">
        <f t="shared" si="10"/>
        <v>61</v>
      </c>
      <c r="G63" s="212"/>
      <c r="H63" s="212"/>
      <c r="I63" s="88">
        <v>423860</v>
      </c>
      <c r="J63" s="79">
        <f t="shared" si="11"/>
        <v>423860</v>
      </c>
      <c r="K63" s="80"/>
      <c r="L63" s="80"/>
      <c r="M63" s="96">
        <v>423860</v>
      </c>
      <c r="N63" s="78"/>
      <c r="O63" s="94" t="s">
        <v>60</v>
      </c>
      <c r="P63" s="94"/>
      <c r="Q63" s="141">
        <v>275.10000000000002</v>
      </c>
      <c r="R63" s="94">
        <v>0</v>
      </c>
      <c r="S63" s="141">
        <v>94</v>
      </c>
      <c r="T63" s="141">
        <v>78</v>
      </c>
      <c r="U63" s="143">
        <v>2.4</v>
      </c>
      <c r="V63" s="143">
        <v>2.2999999999999998</v>
      </c>
      <c r="W63" s="94">
        <v>0</v>
      </c>
      <c r="X63" s="94">
        <v>0</v>
      </c>
      <c r="Y63" s="193"/>
      <c r="Z63" s="193"/>
    </row>
    <row r="64" spans="1:26" s="73" customFormat="1" ht="24" customHeight="1" outlineLevel="1" x14ac:dyDescent="0.3">
      <c r="A64" s="82" t="s">
        <v>110</v>
      </c>
      <c r="B64" s="212"/>
      <c r="C64" s="83" t="s">
        <v>178</v>
      </c>
      <c r="D64" s="77"/>
      <c r="E64" s="102">
        <f>SUM(E65)</f>
        <v>1.24</v>
      </c>
      <c r="F64" s="102">
        <f>SUM(F65)</f>
        <v>1.24</v>
      </c>
      <c r="G64" s="212"/>
      <c r="H64" s="212"/>
      <c r="I64" s="89">
        <f>SUM(I65:I67)</f>
        <v>7921</v>
      </c>
      <c r="J64" s="89">
        <f>SUM(J65:J67)</f>
        <v>7921</v>
      </c>
      <c r="K64" s="80"/>
      <c r="L64" s="80"/>
      <c r="M64" s="148">
        <f>SUM(M65:M67)</f>
        <v>7921</v>
      </c>
      <c r="N64" s="72">
        <v>0</v>
      </c>
      <c r="O64" s="94" t="s">
        <v>60</v>
      </c>
      <c r="P64" s="94"/>
      <c r="Q64" s="94"/>
      <c r="R64" s="94"/>
      <c r="S64" s="94"/>
      <c r="T64" s="94"/>
      <c r="U64" s="94"/>
      <c r="V64" s="94"/>
      <c r="W64" s="94"/>
      <c r="X64" s="94"/>
      <c r="Y64" s="193"/>
      <c r="Z64" s="193"/>
    </row>
    <row r="65" spans="1:26" s="73" customFormat="1" ht="21.75" customHeight="1" outlineLevel="2" x14ac:dyDescent="0.3">
      <c r="A65" s="221" t="s">
        <v>48</v>
      </c>
      <c r="B65" s="212"/>
      <c r="C65" s="81" t="s">
        <v>179</v>
      </c>
      <c r="D65" s="77" t="s">
        <v>106</v>
      </c>
      <c r="E65" s="224">
        <v>1.24</v>
      </c>
      <c r="F65" s="224">
        <f>E65</f>
        <v>1.24</v>
      </c>
      <c r="G65" s="212"/>
      <c r="H65" s="212"/>
      <c r="I65" s="88">
        <v>7590</v>
      </c>
      <c r="J65" s="79">
        <f>I65</f>
        <v>7590</v>
      </c>
      <c r="K65" s="80"/>
      <c r="L65" s="80"/>
      <c r="M65" s="96">
        <v>7590</v>
      </c>
      <c r="N65" s="78"/>
      <c r="O65" s="94" t="s">
        <v>60</v>
      </c>
      <c r="P65" s="94"/>
      <c r="Q65" s="141">
        <v>857</v>
      </c>
      <c r="R65" s="94">
        <v>0</v>
      </c>
      <c r="S65" s="141">
        <v>98</v>
      </c>
      <c r="T65" s="141">
        <v>50</v>
      </c>
      <c r="U65" s="146">
        <v>4.5</v>
      </c>
      <c r="V65" s="146">
        <v>4.25</v>
      </c>
      <c r="W65" s="94">
        <v>1</v>
      </c>
      <c r="X65" s="94">
        <v>0</v>
      </c>
      <c r="Y65" s="193"/>
      <c r="Z65" s="193"/>
    </row>
    <row r="66" spans="1:26" s="73" customFormat="1" ht="23.25" customHeight="1" outlineLevel="2" x14ac:dyDescent="0.3">
      <c r="A66" s="222"/>
      <c r="B66" s="212"/>
      <c r="C66" s="81" t="s">
        <v>180</v>
      </c>
      <c r="D66" s="77" t="s">
        <v>111</v>
      </c>
      <c r="E66" s="225"/>
      <c r="F66" s="230"/>
      <c r="G66" s="212"/>
      <c r="H66" s="212"/>
      <c r="I66" s="88">
        <v>246</v>
      </c>
      <c r="J66" s="79">
        <f t="shared" ref="J66:J67" si="12">I66</f>
        <v>246</v>
      </c>
      <c r="K66" s="80"/>
      <c r="L66" s="80"/>
      <c r="M66" s="96">
        <v>246</v>
      </c>
      <c r="N66" s="78"/>
      <c r="O66" s="94" t="s">
        <v>60</v>
      </c>
      <c r="P66" s="94"/>
      <c r="Q66" s="94"/>
      <c r="R66" s="94"/>
      <c r="S66" s="94"/>
      <c r="T66" s="94"/>
      <c r="U66" s="94"/>
      <c r="V66" s="94"/>
      <c r="W66" s="94"/>
      <c r="X66" s="94"/>
      <c r="Y66" s="193"/>
      <c r="Z66" s="193"/>
    </row>
    <row r="67" spans="1:26" s="73" customFormat="1" ht="27" customHeight="1" outlineLevel="2" x14ac:dyDescent="0.3">
      <c r="A67" s="223"/>
      <c r="B67" s="212"/>
      <c r="C67" s="81" t="s">
        <v>181</v>
      </c>
      <c r="D67" s="77" t="s">
        <v>112</v>
      </c>
      <c r="E67" s="226"/>
      <c r="F67" s="231"/>
      <c r="G67" s="212"/>
      <c r="H67" s="212"/>
      <c r="I67" s="88">
        <v>85</v>
      </c>
      <c r="J67" s="79">
        <f t="shared" si="12"/>
        <v>85</v>
      </c>
      <c r="K67" s="80"/>
      <c r="L67" s="80"/>
      <c r="M67" s="96">
        <v>85</v>
      </c>
      <c r="N67" s="78"/>
      <c r="O67" s="94" t="s">
        <v>60</v>
      </c>
      <c r="P67" s="94"/>
      <c r="Q67" s="94"/>
      <c r="R67" s="94"/>
      <c r="S67" s="94"/>
      <c r="T67" s="94"/>
      <c r="U67" s="94"/>
      <c r="V67" s="94"/>
      <c r="W67" s="94"/>
      <c r="X67" s="94"/>
      <c r="Y67" s="193"/>
      <c r="Z67" s="193"/>
    </row>
    <row r="68" spans="1:26" s="73" customFormat="1" ht="35.25" customHeight="1" x14ac:dyDescent="0.3">
      <c r="A68" s="227" t="s">
        <v>49</v>
      </c>
      <c r="B68" s="212"/>
      <c r="C68" s="83" t="s">
        <v>182</v>
      </c>
      <c r="D68" s="69" t="s">
        <v>343</v>
      </c>
      <c r="E68" s="78"/>
      <c r="F68" s="77"/>
      <c r="G68" s="212"/>
      <c r="H68" s="212"/>
      <c r="I68" s="89">
        <v>59850</v>
      </c>
      <c r="J68" s="71">
        <f>I68</f>
        <v>59850</v>
      </c>
      <c r="K68" s="80"/>
      <c r="L68" s="80"/>
      <c r="M68" s="148">
        <v>59850</v>
      </c>
      <c r="N68" s="72">
        <v>0</v>
      </c>
      <c r="O68" s="94">
        <v>1859652</v>
      </c>
      <c r="P68" s="94"/>
      <c r="Q68" s="94"/>
      <c r="R68" s="94"/>
      <c r="S68" s="94"/>
      <c r="T68" s="94"/>
      <c r="U68" s="94"/>
      <c r="V68" s="94"/>
      <c r="W68" s="94"/>
      <c r="X68" s="94"/>
      <c r="Y68" s="193"/>
      <c r="Z68" s="193"/>
    </row>
    <row r="69" spans="1:26" s="73" customFormat="1" ht="35.25" customHeight="1" x14ac:dyDescent="0.3">
      <c r="A69" s="228"/>
      <c r="B69" s="212"/>
      <c r="C69" s="83" t="s">
        <v>183</v>
      </c>
      <c r="D69" s="69" t="s">
        <v>111</v>
      </c>
      <c r="E69" s="78"/>
      <c r="F69" s="77"/>
      <c r="G69" s="212"/>
      <c r="H69" s="212"/>
      <c r="I69" s="89">
        <v>62643.797019999998</v>
      </c>
      <c r="J69" s="71">
        <f t="shared" ref="J69:J70" si="13">I69</f>
        <v>62643.797019999998</v>
      </c>
      <c r="K69" s="80"/>
      <c r="L69" s="80"/>
      <c r="M69" s="148">
        <v>62643.797019999998</v>
      </c>
      <c r="N69" s="72">
        <v>0</v>
      </c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193"/>
      <c r="Z69" s="193"/>
    </row>
    <row r="70" spans="1:26" s="73" customFormat="1" ht="35.25" customHeight="1" x14ac:dyDescent="0.3">
      <c r="A70" s="229"/>
      <c r="B70" s="212"/>
      <c r="C70" s="83" t="s">
        <v>184</v>
      </c>
      <c r="D70" s="69" t="s">
        <v>112</v>
      </c>
      <c r="E70" s="72"/>
      <c r="F70" s="72"/>
      <c r="G70" s="212"/>
      <c r="H70" s="212"/>
      <c r="I70" s="89">
        <v>21755.434000000001</v>
      </c>
      <c r="J70" s="71">
        <f t="shared" si="13"/>
        <v>21755.434000000001</v>
      </c>
      <c r="K70" s="72"/>
      <c r="L70" s="72"/>
      <c r="M70" s="148">
        <v>21755.434000000001</v>
      </c>
      <c r="N70" s="72">
        <v>0</v>
      </c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193"/>
      <c r="Z70" s="193"/>
    </row>
    <row r="71" spans="1:26" s="73" customFormat="1" ht="25.5" customHeight="1" x14ac:dyDescent="0.3">
      <c r="A71" s="84" t="s">
        <v>115</v>
      </c>
      <c r="B71" s="212"/>
      <c r="C71" s="83" t="s">
        <v>113</v>
      </c>
      <c r="D71" s="69" t="s">
        <v>21</v>
      </c>
      <c r="E71" s="72">
        <f>SUM(E72:E83)+E84+E97+E101+E105+E112+E128+E144+E167</f>
        <v>77</v>
      </c>
      <c r="F71" s="72">
        <f>SUM(F72:F83)+F84+F97+F101+F105+F112+F128+F144+F167</f>
        <v>77</v>
      </c>
      <c r="G71" s="212"/>
      <c r="H71" s="212"/>
      <c r="I71" s="89">
        <f t="shared" ref="I71:J71" si="14">SUM(I72:I83)+I84+I97+I101+I105+I112+I128+I144+I167</f>
        <v>3291276.0690000001</v>
      </c>
      <c r="J71" s="71">
        <f t="shared" si="14"/>
        <v>3291276.0690000001</v>
      </c>
      <c r="K71" s="80"/>
      <c r="L71" s="80"/>
      <c r="M71" s="148">
        <f>SUM(M72:M83)+M84+M97+M101+M105+M112+M128+M144+M167</f>
        <v>3291276.0690000001</v>
      </c>
      <c r="N71" s="72">
        <v>0</v>
      </c>
      <c r="O71" s="94">
        <f>SUM(O72:O83)</f>
        <v>6986553.7061600005</v>
      </c>
      <c r="P71" s="94"/>
      <c r="Q71" s="94"/>
      <c r="R71" s="94"/>
      <c r="S71" s="94"/>
      <c r="T71" s="94"/>
      <c r="U71" s="94"/>
      <c r="V71" s="94"/>
      <c r="W71" s="94"/>
      <c r="X71" s="94"/>
      <c r="Y71" s="193"/>
      <c r="Z71" s="193"/>
    </row>
    <row r="72" spans="1:26" s="73" customFormat="1" ht="21.75" customHeight="1" outlineLevel="1" x14ac:dyDescent="0.3">
      <c r="A72" s="221" t="s">
        <v>23</v>
      </c>
      <c r="B72" s="212"/>
      <c r="C72" s="81" t="s">
        <v>185</v>
      </c>
      <c r="D72" s="77" t="s">
        <v>108</v>
      </c>
      <c r="E72" s="78"/>
      <c r="F72" s="77"/>
      <c r="G72" s="212"/>
      <c r="H72" s="212"/>
      <c r="I72" s="88"/>
      <c r="J72" s="79"/>
      <c r="K72" s="80"/>
      <c r="L72" s="80"/>
      <c r="M72" s="96"/>
      <c r="N72" s="78"/>
      <c r="O72" s="131">
        <v>2477281.7689999999</v>
      </c>
      <c r="P72" s="94" t="s">
        <v>60</v>
      </c>
      <c r="Q72" s="141">
        <v>5003</v>
      </c>
      <c r="R72" s="94">
        <v>0</v>
      </c>
      <c r="S72" s="94">
        <v>100</v>
      </c>
      <c r="T72" s="94">
        <v>65</v>
      </c>
      <c r="U72" s="94">
        <v>0</v>
      </c>
      <c r="V72" s="94">
        <v>0</v>
      </c>
      <c r="W72" s="94">
        <v>0</v>
      </c>
      <c r="X72" s="94">
        <v>0</v>
      </c>
      <c r="Y72" s="193"/>
      <c r="Z72" s="193"/>
    </row>
    <row r="73" spans="1:26" s="73" customFormat="1" ht="25.5" customHeight="1" outlineLevel="1" x14ac:dyDescent="0.3">
      <c r="A73" s="222"/>
      <c r="B73" s="212"/>
      <c r="C73" s="81" t="s">
        <v>186</v>
      </c>
      <c r="D73" s="77" t="s">
        <v>111</v>
      </c>
      <c r="E73" s="78"/>
      <c r="F73" s="77"/>
      <c r="G73" s="212"/>
      <c r="H73" s="212"/>
      <c r="I73" s="88">
        <v>60830</v>
      </c>
      <c r="J73" s="79">
        <f t="shared" ref="J73:J83" si="15">I73</f>
        <v>60830</v>
      </c>
      <c r="K73" s="80"/>
      <c r="L73" s="80"/>
      <c r="M73" s="96">
        <v>60830</v>
      </c>
      <c r="N73" s="78"/>
      <c r="O73" s="94"/>
      <c r="P73" s="94" t="s">
        <v>60</v>
      </c>
      <c r="Q73" s="94" t="s">
        <v>60</v>
      </c>
      <c r="R73" s="94" t="s">
        <v>60</v>
      </c>
      <c r="S73" s="94" t="s">
        <v>60</v>
      </c>
      <c r="T73" s="94" t="s">
        <v>60</v>
      </c>
      <c r="U73" s="94" t="s">
        <v>60</v>
      </c>
      <c r="V73" s="94" t="s">
        <v>60</v>
      </c>
      <c r="W73" s="94" t="s">
        <v>60</v>
      </c>
      <c r="X73" s="94" t="s">
        <v>60</v>
      </c>
      <c r="Y73" s="193"/>
      <c r="Z73" s="193"/>
    </row>
    <row r="74" spans="1:26" s="73" customFormat="1" ht="20.25" customHeight="1" outlineLevel="1" x14ac:dyDescent="0.3">
      <c r="A74" s="223"/>
      <c r="B74" s="212"/>
      <c r="C74" s="81" t="s">
        <v>187</v>
      </c>
      <c r="D74" s="77" t="s">
        <v>112</v>
      </c>
      <c r="E74" s="78"/>
      <c r="F74" s="77"/>
      <c r="G74" s="212"/>
      <c r="H74" s="212"/>
      <c r="I74" s="88">
        <v>20958</v>
      </c>
      <c r="J74" s="79">
        <f t="shared" si="15"/>
        <v>20958</v>
      </c>
      <c r="K74" s="80"/>
      <c r="L74" s="80"/>
      <c r="M74" s="96">
        <v>20958</v>
      </c>
      <c r="N74" s="78"/>
      <c r="O74" s="94"/>
      <c r="P74" s="94" t="s">
        <v>60</v>
      </c>
      <c r="Q74" s="94" t="s">
        <v>60</v>
      </c>
      <c r="R74" s="94" t="s">
        <v>60</v>
      </c>
      <c r="S74" s="94" t="s">
        <v>60</v>
      </c>
      <c r="T74" s="94" t="s">
        <v>60</v>
      </c>
      <c r="U74" s="94" t="s">
        <v>60</v>
      </c>
      <c r="V74" s="94" t="s">
        <v>60</v>
      </c>
      <c r="W74" s="94" t="s">
        <v>60</v>
      </c>
      <c r="X74" s="94" t="s">
        <v>60</v>
      </c>
      <c r="Y74" s="193"/>
      <c r="Z74" s="193"/>
    </row>
    <row r="75" spans="1:26" s="73" customFormat="1" ht="23.25" customHeight="1" outlineLevel="1" x14ac:dyDescent="0.3">
      <c r="A75" s="221" t="s">
        <v>116</v>
      </c>
      <c r="B75" s="212"/>
      <c r="C75" s="81" t="s">
        <v>188</v>
      </c>
      <c r="D75" s="77" t="s">
        <v>108</v>
      </c>
      <c r="E75" s="78"/>
      <c r="F75" s="77"/>
      <c r="G75" s="212"/>
      <c r="H75" s="212"/>
      <c r="I75" s="88"/>
      <c r="J75" s="79"/>
      <c r="K75" s="80"/>
      <c r="L75" s="80"/>
      <c r="M75" s="96"/>
      <c r="N75" s="78"/>
      <c r="O75" s="131">
        <v>859504.20900000003</v>
      </c>
      <c r="P75" s="94" t="s">
        <v>60</v>
      </c>
      <c r="Q75" s="94">
        <v>843.8</v>
      </c>
      <c r="R75" s="94">
        <v>0</v>
      </c>
      <c r="S75" s="94">
        <v>100</v>
      </c>
      <c r="T75" s="94">
        <v>50</v>
      </c>
      <c r="U75" s="94">
        <v>0</v>
      </c>
      <c r="V75" s="94">
        <v>0</v>
      </c>
      <c r="W75" s="94">
        <v>0</v>
      </c>
      <c r="X75" s="94">
        <v>0</v>
      </c>
      <c r="Y75" s="193"/>
      <c r="Z75" s="193"/>
    </row>
    <row r="76" spans="1:26" s="73" customFormat="1" ht="23.25" customHeight="1" outlineLevel="1" x14ac:dyDescent="0.3">
      <c r="A76" s="222"/>
      <c r="B76" s="212"/>
      <c r="C76" s="81" t="s">
        <v>189</v>
      </c>
      <c r="D76" s="77" t="s">
        <v>111</v>
      </c>
      <c r="E76" s="78"/>
      <c r="F76" s="77"/>
      <c r="G76" s="212"/>
      <c r="H76" s="212"/>
      <c r="I76" s="88">
        <v>24369.1</v>
      </c>
      <c r="J76" s="79">
        <f t="shared" si="15"/>
        <v>24369.1</v>
      </c>
      <c r="K76" s="80"/>
      <c r="L76" s="80"/>
      <c r="M76" s="96">
        <v>24369.1</v>
      </c>
      <c r="N76" s="78"/>
      <c r="O76" s="94"/>
      <c r="P76" s="94" t="s">
        <v>60</v>
      </c>
      <c r="Q76" s="94" t="s">
        <v>60</v>
      </c>
      <c r="R76" s="94" t="s">
        <v>60</v>
      </c>
      <c r="S76" s="94" t="s">
        <v>60</v>
      </c>
      <c r="T76" s="94" t="s">
        <v>60</v>
      </c>
      <c r="U76" s="94" t="s">
        <v>60</v>
      </c>
      <c r="V76" s="94" t="s">
        <v>60</v>
      </c>
      <c r="W76" s="94" t="s">
        <v>60</v>
      </c>
      <c r="X76" s="94" t="s">
        <v>60</v>
      </c>
      <c r="Y76" s="193"/>
      <c r="Z76" s="193"/>
    </row>
    <row r="77" spans="1:26" s="73" customFormat="1" ht="24" customHeight="1" outlineLevel="1" x14ac:dyDescent="0.3">
      <c r="A77" s="223"/>
      <c r="B77" s="212"/>
      <c r="C77" s="81" t="s">
        <v>190</v>
      </c>
      <c r="D77" s="77" t="s">
        <v>112</v>
      </c>
      <c r="E77" s="78"/>
      <c r="F77" s="77"/>
      <c r="G77" s="212"/>
      <c r="H77" s="212"/>
      <c r="I77" s="88">
        <v>8421</v>
      </c>
      <c r="J77" s="79">
        <f t="shared" si="15"/>
        <v>8421</v>
      </c>
      <c r="K77" s="80"/>
      <c r="L77" s="80"/>
      <c r="M77" s="96">
        <v>8421</v>
      </c>
      <c r="N77" s="78"/>
      <c r="O77" s="94"/>
      <c r="P77" s="94" t="s">
        <v>60</v>
      </c>
      <c r="Q77" s="94" t="s">
        <v>60</v>
      </c>
      <c r="R77" s="94" t="s">
        <v>60</v>
      </c>
      <c r="S77" s="94" t="s">
        <v>60</v>
      </c>
      <c r="T77" s="94" t="s">
        <v>60</v>
      </c>
      <c r="U77" s="94" t="s">
        <v>60</v>
      </c>
      <c r="V77" s="94" t="s">
        <v>60</v>
      </c>
      <c r="W77" s="94" t="s">
        <v>60</v>
      </c>
      <c r="X77" s="94" t="s">
        <v>60</v>
      </c>
      <c r="Y77" s="193"/>
      <c r="Z77" s="193"/>
    </row>
    <row r="78" spans="1:26" s="73" customFormat="1" ht="24" customHeight="1" outlineLevel="1" x14ac:dyDescent="0.3">
      <c r="A78" s="221" t="s">
        <v>117</v>
      </c>
      <c r="B78" s="212"/>
      <c r="C78" s="81" t="s">
        <v>191</v>
      </c>
      <c r="D78" s="77" t="s">
        <v>108</v>
      </c>
      <c r="E78" s="78"/>
      <c r="F78" s="77"/>
      <c r="G78" s="212"/>
      <c r="H78" s="212"/>
      <c r="I78" s="88"/>
      <c r="J78" s="79"/>
      <c r="K78" s="71"/>
      <c r="L78" s="71"/>
      <c r="M78" s="96"/>
      <c r="N78" s="78"/>
      <c r="O78" s="131">
        <v>911766.79920000001</v>
      </c>
      <c r="P78" s="94" t="s">
        <v>60</v>
      </c>
      <c r="Q78" s="94">
        <v>1536.8999999999996</v>
      </c>
      <c r="R78" s="94">
        <v>0</v>
      </c>
      <c r="S78" s="94">
        <v>100</v>
      </c>
      <c r="T78" s="94">
        <v>52</v>
      </c>
      <c r="U78" s="94">
        <v>0</v>
      </c>
      <c r="V78" s="94">
        <v>0</v>
      </c>
      <c r="W78" s="94">
        <v>1</v>
      </c>
      <c r="X78" s="94">
        <v>0</v>
      </c>
      <c r="Y78" s="193"/>
      <c r="Z78" s="193"/>
    </row>
    <row r="79" spans="1:26" s="73" customFormat="1" ht="24" customHeight="1" outlineLevel="1" x14ac:dyDescent="0.3">
      <c r="A79" s="222"/>
      <c r="B79" s="212"/>
      <c r="C79" s="81" t="s">
        <v>192</v>
      </c>
      <c r="D79" s="77" t="s">
        <v>111</v>
      </c>
      <c r="E79" s="78"/>
      <c r="F79" s="77"/>
      <c r="G79" s="212"/>
      <c r="H79" s="212"/>
      <c r="I79" s="88">
        <v>25853.1</v>
      </c>
      <c r="J79" s="79">
        <f t="shared" si="15"/>
        <v>25853.1</v>
      </c>
      <c r="K79" s="80"/>
      <c r="L79" s="80"/>
      <c r="M79" s="96">
        <v>25853.1</v>
      </c>
      <c r="N79" s="78"/>
      <c r="O79" s="94"/>
      <c r="P79" s="94" t="s">
        <v>60</v>
      </c>
      <c r="Q79" s="94" t="s">
        <v>60</v>
      </c>
      <c r="R79" s="94" t="s">
        <v>60</v>
      </c>
      <c r="S79" s="94" t="s">
        <v>60</v>
      </c>
      <c r="T79" s="94" t="s">
        <v>60</v>
      </c>
      <c r="U79" s="94" t="s">
        <v>60</v>
      </c>
      <c r="V79" s="94" t="s">
        <v>60</v>
      </c>
      <c r="W79" s="94" t="s">
        <v>60</v>
      </c>
      <c r="X79" s="94" t="s">
        <v>60</v>
      </c>
      <c r="Y79" s="193"/>
      <c r="Z79" s="193"/>
    </row>
    <row r="80" spans="1:26" s="73" customFormat="1" ht="24" customHeight="1" outlineLevel="1" x14ac:dyDescent="0.3">
      <c r="A80" s="223"/>
      <c r="B80" s="212"/>
      <c r="C80" s="81" t="s">
        <v>193</v>
      </c>
      <c r="D80" s="77" t="s">
        <v>112</v>
      </c>
      <c r="E80" s="78"/>
      <c r="F80" s="77"/>
      <c r="G80" s="212"/>
      <c r="H80" s="212"/>
      <c r="I80" s="88">
        <v>8932</v>
      </c>
      <c r="J80" s="79">
        <f t="shared" si="15"/>
        <v>8932</v>
      </c>
      <c r="K80" s="80"/>
      <c r="L80" s="80"/>
      <c r="M80" s="96">
        <v>8932</v>
      </c>
      <c r="N80" s="78"/>
      <c r="O80" s="94"/>
      <c r="P80" s="94" t="s">
        <v>60</v>
      </c>
      <c r="Q80" s="94" t="s">
        <v>60</v>
      </c>
      <c r="R80" s="94" t="s">
        <v>60</v>
      </c>
      <c r="S80" s="94" t="s">
        <v>60</v>
      </c>
      <c r="T80" s="94" t="s">
        <v>60</v>
      </c>
      <c r="U80" s="94" t="s">
        <v>60</v>
      </c>
      <c r="V80" s="94" t="s">
        <v>60</v>
      </c>
      <c r="W80" s="94" t="s">
        <v>60</v>
      </c>
      <c r="X80" s="94" t="s">
        <v>60</v>
      </c>
      <c r="Y80" s="193"/>
      <c r="Z80" s="193"/>
    </row>
    <row r="81" spans="1:26" s="73" customFormat="1" ht="24" customHeight="1" outlineLevel="1" x14ac:dyDescent="0.3">
      <c r="A81" s="221" t="s">
        <v>118</v>
      </c>
      <c r="B81" s="212"/>
      <c r="C81" s="81" t="s">
        <v>194</v>
      </c>
      <c r="D81" s="77" t="s">
        <v>108</v>
      </c>
      <c r="E81" s="78"/>
      <c r="F81" s="77"/>
      <c r="G81" s="212"/>
      <c r="H81" s="212"/>
      <c r="I81" s="88"/>
      <c r="J81" s="79"/>
      <c r="K81" s="80"/>
      <c r="L81" s="80"/>
      <c r="M81" s="96"/>
      <c r="N81" s="78"/>
      <c r="O81" s="131">
        <v>2738000.9289600002</v>
      </c>
      <c r="P81" s="94" t="s">
        <v>60</v>
      </c>
      <c r="Q81" s="94">
        <v>1676.6399999999999</v>
      </c>
      <c r="R81" s="94">
        <v>0</v>
      </c>
      <c r="S81" s="94">
        <v>100</v>
      </c>
      <c r="T81" s="94">
        <v>76</v>
      </c>
      <c r="U81" s="94">
        <v>0</v>
      </c>
      <c r="V81" s="94">
        <v>0</v>
      </c>
      <c r="W81" s="94">
        <v>0</v>
      </c>
      <c r="X81" s="94">
        <v>0</v>
      </c>
      <c r="Y81" s="193"/>
      <c r="Z81" s="193"/>
    </row>
    <row r="82" spans="1:26" s="73" customFormat="1" ht="24" customHeight="1" outlineLevel="1" x14ac:dyDescent="0.3">
      <c r="A82" s="222"/>
      <c r="B82" s="212"/>
      <c r="C82" s="81" t="s">
        <v>195</v>
      </c>
      <c r="D82" s="77" t="s">
        <v>111</v>
      </c>
      <c r="E82" s="78"/>
      <c r="F82" s="77"/>
      <c r="G82" s="212"/>
      <c r="H82" s="212"/>
      <c r="I82" s="88">
        <v>83330</v>
      </c>
      <c r="J82" s="79">
        <f t="shared" si="15"/>
        <v>83330</v>
      </c>
      <c r="K82" s="80"/>
      <c r="L82" s="80"/>
      <c r="M82" s="96">
        <v>83330</v>
      </c>
      <c r="N82" s="78"/>
      <c r="O82" s="94"/>
      <c r="P82" s="94" t="s">
        <v>60</v>
      </c>
      <c r="Q82" s="94" t="s">
        <v>60</v>
      </c>
      <c r="R82" s="94" t="s">
        <v>60</v>
      </c>
      <c r="S82" s="94" t="s">
        <v>60</v>
      </c>
      <c r="T82" s="94" t="s">
        <v>60</v>
      </c>
      <c r="U82" s="94" t="s">
        <v>60</v>
      </c>
      <c r="V82" s="94" t="s">
        <v>60</v>
      </c>
      <c r="W82" s="94" t="s">
        <v>60</v>
      </c>
      <c r="X82" s="94" t="s">
        <v>60</v>
      </c>
      <c r="Y82" s="193"/>
      <c r="Z82" s="193"/>
    </row>
    <row r="83" spans="1:26" s="73" customFormat="1" ht="24" customHeight="1" outlineLevel="1" x14ac:dyDescent="0.3">
      <c r="A83" s="223"/>
      <c r="B83" s="212"/>
      <c r="C83" s="81" t="s">
        <v>196</v>
      </c>
      <c r="D83" s="77" t="s">
        <v>112</v>
      </c>
      <c r="E83" s="78"/>
      <c r="F83" s="77"/>
      <c r="G83" s="212"/>
      <c r="H83" s="212"/>
      <c r="I83" s="88">
        <v>28800</v>
      </c>
      <c r="J83" s="79">
        <f t="shared" si="15"/>
        <v>28800</v>
      </c>
      <c r="K83" s="80"/>
      <c r="L83" s="80"/>
      <c r="M83" s="96">
        <v>28800</v>
      </c>
      <c r="N83" s="78"/>
      <c r="O83" s="94"/>
      <c r="P83" s="94" t="s">
        <v>60</v>
      </c>
      <c r="Q83" s="94" t="s">
        <v>60</v>
      </c>
      <c r="R83" s="94" t="s">
        <v>60</v>
      </c>
      <c r="S83" s="94" t="s">
        <v>60</v>
      </c>
      <c r="T83" s="94" t="s">
        <v>60</v>
      </c>
      <c r="U83" s="94" t="s">
        <v>60</v>
      </c>
      <c r="V83" s="94" t="s">
        <v>60</v>
      </c>
      <c r="W83" s="94" t="s">
        <v>60</v>
      </c>
      <c r="X83" s="94" t="s">
        <v>60</v>
      </c>
      <c r="Y83" s="193"/>
      <c r="Z83" s="193"/>
    </row>
    <row r="84" spans="1:26" s="73" customFormat="1" ht="25.5" customHeight="1" outlineLevel="1" x14ac:dyDescent="0.3">
      <c r="A84" s="82" t="s">
        <v>119</v>
      </c>
      <c r="B84" s="212"/>
      <c r="C84" s="83" t="s">
        <v>50</v>
      </c>
      <c r="D84" s="69" t="s">
        <v>108</v>
      </c>
      <c r="E84" s="72">
        <f>SUM(E85:E96)</f>
        <v>12</v>
      </c>
      <c r="F84" s="72">
        <f>SUM(F85:F96)</f>
        <v>12</v>
      </c>
      <c r="G84" s="212"/>
      <c r="H84" s="212"/>
      <c r="I84" s="89">
        <f>SUM(I85:I96)</f>
        <v>907052.80399999977</v>
      </c>
      <c r="J84" s="71">
        <f>SUM(J85:J96)</f>
        <v>907052.80399999977</v>
      </c>
      <c r="K84" s="80"/>
      <c r="L84" s="80"/>
      <c r="M84" s="148">
        <f>SUM(M85:M96)</f>
        <v>907052.80399999977</v>
      </c>
      <c r="N84" s="148">
        <v>0</v>
      </c>
      <c r="O84" s="94"/>
      <c r="P84" s="94" t="s">
        <v>60</v>
      </c>
      <c r="Q84" s="94" t="s">
        <v>60</v>
      </c>
      <c r="R84" s="94" t="s">
        <v>60</v>
      </c>
      <c r="S84" s="94" t="s">
        <v>60</v>
      </c>
      <c r="T84" s="94" t="s">
        <v>60</v>
      </c>
      <c r="U84" s="94" t="s">
        <v>60</v>
      </c>
      <c r="V84" s="94" t="s">
        <v>60</v>
      </c>
      <c r="W84" s="94" t="s">
        <v>60</v>
      </c>
      <c r="X84" s="94" t="s">
        <v>60</v>
      </c>
      <c r="Y84" s="193"/>
      <c r="Z84" s="193"/>
    </row>
    <row r="85" spans="1:26" s="73" customFormat="1" ht="37.5" outlineLevel="2" x14ac:dyDescent="0.3">
      <c r="A85" s="84" t="s">
        <v>358</v>
      </c>
      <c r="B85" s="212"/>
      <c r="C85" s="81" t="s">
        <v>197</v>
      </c>
      <c r="D85" s="77" t="s">
        <v>108</v>
      </c>
      <c r="E85" s="78">
        <v>1</v>
      </c>
      <c r="F85" s="78">
        <f>E85</f>
        <v>1</v>
      </c>
      <c r="G85" s="212"/>
      <c r="H85" s="212"/>
      <c r="I85" s="88">
        <v>56151</v>
      </c>
      <c r="J85" s="79">
        <f>I85</f>
        <v>56151</v>
      </c>
      <c r="K85" s="80"/>
      <c r="L85" s="80"/>
      <c r="M85" s="96">
        <v>56151</v>
      </c>
      <c r="N85" s="96"/>
      <c r="O85" s="94" t="s">
        <v>60</v>
      </c>
      <c r="P85" s="94" t="s">
        <v>60</v>
      </c>
      <c r="Q85" s="141">
        <v>987</v>
      </c>
      <c r="R85" s="94">
        <v>0</v>
      </c>
      <c r="S85" s="94">
        <v>100</v>
      </c>
      <c r="T85" s="141">
        <v>63.889570552147241</v>
      </c>
      <c r="U85" s="94">
        <v>0</v>
      </c>
      <c r="V85" s="94">
        <v>0</v>
      </c>
      <c r="W85" s="94">
        <v>0</v>
      </c>
      <c r="X85" s="141">
        <v>0</v>
      </c>
      <c r="Y85" s="193"/>
      <c r="Z85" s="193"/>
    </row>
    <row r="86" spans="1:26" s="73" customFormat="1" outlineLevel="2" x14ac:dyDescent="0.3">
      <c r="A86" s="84" t="s">
        <v>359</v>
      </c>
      <c r="B86" s="212"/>
      <c r="C86" s="81" t="s">
        <v>198</v>
      </c>
      <c r="D86" s="77" t="s">
        <v>108</v>
      </c>
      <c r="E86" s="78">
        <v>1</v>
      </c>
      <c r="F86" s="78">
        <f t="shared" ref="F86:F96" si="16">E86</f>
        <v>1</v>
      </c>
      <c r="G86" s="212"/>
      <c r="H86" s="212"/>
      <c r="I86" s="88">
        <v>110807.36</v>
      </c>
      <c r="J86" s="79">
        <f t="shared" ref="J86:J96" si="17">I86</f>
        <v>110807.36</v>
      </c>
      <c r="K86" s="80"/>
      <c r="L86" s="80"/>
      <c r="M86" s="96">
        <v>110807.36</v>
      </c>
      <c r="N86" s="96"/>
      <c r="O86" s="94" t="s">
        <v>60</v>
      </c>
      <c r="P86" s="94" t="s">
        <v>60</v>
      </c>
      <c r="Q86" s="141">
        <v>1309</v>
      </c>
      <c r="R86" s="94">
        <v>0</v>
      </c>
      <c r="S86" s="94">
        <v>100</v>
      </c>
      <c r="T86" s="141">
        <v>87.101123595505612</v>
      </c>
      <c r="U86" s="94">
        <v>0</v>
      </c>
      <c r="V86" s="94">
        <v>0</v>
      </c>
      <c r="W86" s="94">
        <v>0</v>
      </c>
      <c r="X86" s="94">
        <v>0</v>
      </c>
      <c r="Y86" s="193"/>
      <c r="Z86" s="193"/>
    </row>
    <row r="87" spans="1:26" s="73" customFormat="1" ht="37.5" outlineLevel="2" x14ac:dyDescent="0.3">
      <c r="A87" s="84" t="s">
        <v>360</v>
      </c>
      <c r="B87" s="212"/>
      <c r="C87" s="81" t="s">
        <v>199</v>
      </c>
      <c r="D87" s="77" t="s">
        <v>108</v>
      </c>
      <c r="E87" s="78">
        <v>1</v>
      </c>
      <c r="F87" s="78">
        <f t="shared" si="16"/>
        <v>1</v>
      </c>
      <c r="G87" s="212"/>
      <c r="H87" s="212"/>
      <c r="I87" s="88">
        <v>47381.440000000002</v>
      </c>
      <c r="J87" s="79">
        <f t="shared" si="17"/>
        <v>47381.440000000002</v>
      </c>
      <c r="K87" s="80"/>
      <c r="L87" s="80"/>
      <c r="M87" s="96">
        <v>47381.440000000002</v>
      </c>
      <c r="N87" s="96"/>
      <c r="O87" s="94" t="s">
        <v>60</v>
      </c>
      <c r="P87" s="94" t="s">
        <v>60</v>
      </c>
      <c r="Q87" s="141">
        <v>1270</v>
      </c>
      <c r="R87" s="94">
        <v>0</v>
      </c>
      <c r="S87" s="94">
        <v>100</v>
      </c>
      <c r="T87" s="141">
        <v>98</v>
      </c>
      <c r="U87" s="94">
        <v>0</v>
      </c>
      <c r="V87" s="94">
        <v>0</v>
      </c>
      <c r="W87" s="94">
        <v>0</v>
      </c>
      <c r="X87" s="94">
        <v>0</v>
      </c>
      <c r="Y87" s="193"/>
      <c r="Z87" s="193"/>
    </row>
    <row r="88" spans="1:26" s="73" customFormat="1" ht="37.5" outlineLevel="2" x14ac:dyDescent="0.3">
      <c r="A88" s="84" t="s">
        <v>361</v>
      </c>
      <c r="B88" s="212"/>
      <c r="C88" s="81" t="s">
        <v>200</v>
      </c>
      <c r="D88" s="77" t="s">
        <v>108</v>
      </c>
      <c r="E88" s="78">
        <v>1</v>
      </c>
      <c r="F88" s="78">
        <f t="shared" si="16"/>
        <v>1</v>
      </c>
      <c r="G88" s="212"/>
      <c r="H88" s="212"/>
      <c r="I88" s="88">
        <v>71413.78</v>
      </c>
      <c r="J88" s="79">
        <f t="shared" si="17"/>
        <v>71413.78</v>
      </c>
      <c r="K88" s="80"/>
      <c r="L88" s="80"/>
      <c r="M88" s="96">
        <v>71413.78</v>
      </c>
      <c r="N88" s="96"/>
      <c r="O88" s="94" t="s">
        <v>60</v>
      </c>
      <c r="P88" s="94" t="s">
        <v>60</v>
      </c>
      <c r="Q88" s="141">
        <v>441</v>
      </c>
      <c r="R88" s="94">
        <v>0</v>
      </c>
      <c r="S88" s="94">
        <v>100</v>
      </c>
      <c r="T88" s="141">
        <v>84.680232558139537</v>
      </c>
      <c r="U88" s="94">
        <v>0</v>
      </c>
      <c r="V88" s="94">
        <v>0</v>
      </c>
      <c r="W88" s="94">
        <v>0</v>
      </c>
      <c r="X88" s="94">
        <v>0</v>
      </c>
      <c r="Y88" s="193"/>
      <c r="Z88" s="193"/>
    </row>
    <row r="89" spans="1:26" s="73" customFormat="1" ht="37.5" outlineLevel="2" x14ac:dyDescent="0.3">
      <c r="A89" s="84" t="s">
        <v>362</v>
      </c>
      <c r="B89" s="212"/>
      <c r="C89" s="81" t="s">
        <v>201</v>
      </c>
      <c r="D89" s="77" t="s">
        <v>108</v>
      </c>
      <c r="E89" s="78">
        <v>1</v>
      </c>
      <c r="F89" s="78">
        <f t="shared" si="16"/>
        <v>1</v>
      </c>
      <c r="G89" s="212"/>
      <c r="H89" s="212"/>
      <c r="I89" s="88">
        <v>47552.695</v>
      </c>
      <c r="J89" s="79">
        <f t="shared" si="17"/>
        <v>47552.695</v>
      </c>
      <c r="K89" s="80"/>
      <c r="L89" s="80"/>
      <c r="M89" s="96">
        <v>47552.695</v>
      </c>
      <c r="N89" s="96"/>
      <c r="O89" s="94" t="s">
        <v>60</v>
      </c>
      <c r="P89" s="94" t="s">
        <v>60</v>
      </c>
      <c r="Q89" s="141">
        <v>863</v>
      </c>
      <c r="R89" s="94">
        <v>0</v>
      </c>
      <c r="S89" s="94">
        <v>100</v>
      </c>
      <c r="T89" s="141">
        <v>86.236263736263737</v>
      </c>
      <c r="U89" s="94">
        <v>0</v>
      </c>
      <c r="V89" s="94">
        <v>0</v>
      </c>
      <c r="W89" s="94">
        <v>0</v>
      </c>
      <c r="X89" s="94">
        <v>0</v>
      </c>
      <c r="Y89" s="193"/>
      <c r="Z89" s="193"/>
    </row>
    <row r="90" spans="1:26" s="73" customFormat="1" ht="37.5" outlineLevel="2" x14ac:dyDescent="0.3">
      <c r="A90" s="84" t="s">
        <v>363</v>
      </c>
      <c r="B90" s="212"/>
      <c r="C90" s="81" t="s">
        <v>202</v>
      </c>
      <c r="D90" s="77" t="s">
        <v>108</v>
      </c>
      <c r="E90" s="78">
        <v>1</v>
      </c>
      <c r="F90" s="78">
        <f t="shared" si="16"/>
        <v>1</v>
      </c>
      <c r="G90" s="212"/>
      <c r="H90" s="212"/>
      <c r="I90" s="88">
        <v>55848.35</v>
      </c>
      <c r="J90" s="79">
        <f t="shared" si="17"/>
        <v>55848.35</v>
      </c>
      <c r="K90" s="80"/>
      <c r="L90" s="80"/>
      <c r="M90" s="96">
        <v>55848.35</v>
      </c>
      <c r="N90" s="96"/>
      <c r="O90" s="94" t="s">
        <v>60</v>
      </c>
      <c r="P90" s="94" t="s">
        <v>60</v>
      </c>
      <c r="Q90" s="141">
        <v>3205</v>
      </c>
      <c r="R90" s="94">
        <v>0</v>
      </c>
      <c r="S90" s="94">
        <v>100</v>
      </c>
      <c r="T90" s="141">
        <v>86.300578034682076</v>
      </c>
      <c r="U90" s="94">
        <v>0</v>
      </c>
      <c r="V90" s="94">
        <v>0</v>
      </c>
      <c r="W90" s="94">
        <v>0</v>
      </c>
      <c r="X90" s="94">
        <v>0</v>
      </c>
      <c r="Y90" s="193"/>
      <c r="Z90" s="193"/>
    </row>
    <row r="91" spans="1:26" s="73" customFormat="1" ht="37.5" outlineLevel="2" x14ac:dyDescent="0.3">
      <c r="A91" s="84" t="s">
        <v>364</v>
      </c>
      <c r="B91" s="212"/>
      <c r="C91" s="81" t="s">
        <v>203</v>
      </c>
      <c r="D91" s="77" t="s">
        <v>108</v>
      </c>
      <c r="E91" s="78">
        <v>1</v>
      </c>
      <c r="F91" s="78">
        <f t="shared" si="16"/>
        <v>1</v>
      </c>
      <c r="G91" s="212"/>
      <c r="H91" s="212"/>
      <c r="I91" s="88">
        <v>57915.035000000003</v>
      </c>
      <c r="J91" s="79">
        <f t="shared" si="17"/>
        <v>57915.035000000003</v>
      </c>
      <c r="K91" s="80"/>
      <c r="L91" s="80"/>
      <c r="M91" s="96">
        <v>57915.035000000003</v>
      </c>
      <c r="N91" s="96"/>
      <c r="O91" s="94" t="s">
        <v>60</v>
      </c>
      <c r="P91" s="94" t="s">
        <v>60</v>
      </c>
      <c r="Q91" s="141">
        <v>141.5</v>
      </c>
      <c r="R91" s="94">
        <v>0</v>
      </c>
      <c r="S91" s="94">
        <v>100</v>
      </c>
      <c r="T91" s="141">
        <v>88.083333333333329</v>
      </c>
      <c r="U91" s="94">
        <v>0</v>
      </c>
      <c r="V91" s="94">
        <v>0</v>
      </c>
      <c r="W91" s="94">
        <v>0</v>
      </c>
      <c r="X91" s="94">
        <v>0</v>
      </c>
      <c r="Y91" s="193"/>
      <c r="Z91" s="193"/>
    </row>
    <row r="92" spans="1:26" s="73" customFormat="1" ht="37.5" outlineLevel="2" x14ac:dyDescent="0.3">
      <c r="A92" s="84" t="s">
        <v>365</v>
      </c>
      <c r="B92" s="212"/>
      <c r="C92" s="81" t="s">
        <v>204</v>
      </c>
      <c r="D92" s="77" t="s">
        <v>108</v>
      </c>
      <c r="E92" s="78">
        <v>1</v>
      </c>
      <c r="F92" s="78">
        <f t="shared" si="16"/>
        <v>1</v>
      </c>
      <c r="G92" s="212"/>
      <c r="H92" s="212"/>
      <c r="I92" s="88">
        <v>90929.7</v>
      </c>
      <c r="J92" s="79">
        <f t="shared" si="17"/>
        <v>90929.7</v>
      </c>
      <c r="K92" s="80"/>
      <c r="L92" s="80"/>
      <c r="M92" s="96">
        <v>90929.7</v>
      </c>
      <c r="N92" s="96"/>
      <c r="O92" s="94" t="s">
        <v>60</v>
      </c>
      <c r="P92" s="94" t="s">
        <v>60</v>
      </c>
      <c r="Q92" s="141">
        <v>2224</v>
      </c>
      <c r="R92" s="94">
        <v>0</v>
      </c>
      <c r="S92" s="94">
        <v>100</v>
      </c>
      <c r="T92" s="141">
        <v>88.791208791208788</v>
      </c>
      <c r="U92" s="94">
        <v>0</v>
      </c>
      <c r="V92" s="94">
        <v>0</v>
      </c>
      <c r="W92" s="94">
        <v>0</v>
      </c>
      <c r="X92" s="94">
        <v>0</v>
      </c>
      <c r="Y92" s="193"/>
      <c r="Z92" s="193"/>
    </row>
    <row r="93" spans="1:26" s="73" customFormat="1" ht="37.5" outlineLevel="2" x14ac:dyDescent="0.3">
      <c r="A93" s="84" t="s">
        <v>366</v>
      </c>
      <c r="B93" s="212"/>
      <c r="C93" s="81" t="s">
        <v>205</v>
      </c>
      <c r="D93" s="77" t="s">
        <v>108</v>
      </c>
      <c r="E93" s="78">
        <v>1</v>
      </c>
      <c r="F93" s="78">
        <f t="shared" si="16"/>
        <v>1</v>
      </c>
      <c r="G93" s="212"/>
      <c r="H93" s="212"/>
      <c r="I93" s="88">
        <v>97704.494000000006</v>
      </c>
      <c r="J93" s="79">
        <f t="shared" si="17"/>
        <v>97704.494000000006</v>
      </c>
      <c r="K93" s="72"/>
      <c r="L93" s="72"/>
      <c r="M93" s="96">
        <v>97704.494000000006</v>
      </c>
      <c r="N93" s="96"/>
      <c r="O93" s="94" t="s">
        <v>60</v>
      </c>
      <c r="P93" s="94" t="s">
        <v>60</v>
      </c>
      <c r="Q93" s="141">
        <v>972.3</v>
      </c>
      <c r="R93" s="94">
        <v>0</v>
      </c>
      <c r="S93" s="94">
        <v>100</v>
      </c>
      <c r="T93" s="141">
        <v>88.894409937888199</v>
      </c>
      <c r="U93" s="94">
        <v>0</v>
      </c>
      <c r="V93" s="94">
        <v>0</v>
      </c>
      <c r="W93" s="94">
        <v>0</v>
      </c>
      <c r="X93" s="94">
        <v>0</v>
      </c>
      <c r="Y93" s="193"/>
      <c r="Z93" s="193"/>
    </row>
    <row r="94" spans="1:26" s="73" customFormat="1" ht="37.5" outlineLevel="2" x14ac:dyDescent="0.3">
      <c r="A94" s="84" t="s">
        <v>367</v>
      </c>
      <c r="B94" s="212"/>
      <c r="C94" s="81" t="s">
        <v>206</v>
      </c>
      <c r="D94" s="77" t="s">
        <v>108</v>
      </c>
      <c r="E94" s="78">
        <v>1</v>
      </c>
      <c r="F94" s="78">
        <f t="shared" si="16"/>
        <v>1</v>
      </c>
      <c r="G94" s="212"/>
      <c r="H94" s="212"/>
      <c r="I94" s="88">
        <v>100010.89</v>
      </c>
      <c r="J94" s="79">
        <f t="shared" si="17"/>
        <v>100010.89</v>
      </c>
      <c r="K94" s="80"/>
      <c r="L94" s="80"/>
      <c r="M94" s="96">
        <v>100010.89</v>
      </c>
      <c r="N94" s="96"/>
      <c r="O94" s="94" t="s">
        <v>60</v>
      </c>
      <c r="P94" s="94" t="s">
        <v>60</v>
      </c>
      <c r="Q94" s="141">
        <v>1445</v>
      </c>
      <c r="R94" s="94">
        <v>0</v>
      </c>
      <c r="S94" s="94">
        <v>100</v>
      </c>
      <c r="T94" s="141">
        <v>88.8</v>
      </c>
      <c r="U94" s="94">
        <v>0</v>
      </c>
      <c r="V94" s="94">
        <v>0</v>
      </c>
      <c r="W94" s="94">
        <v>0</v>
      </c>
      <c r="X94" s="94">
        <v>0</v>
      </c>
      <c r="Y94" s="193"/>
      <c r="Z94" s="193"/>
    </row>
    <row r="95" spans="1:26" s="73" customFormat="1" ht="37.5" outlineLevel="2" x14ac:dyDescent="0.3">
      <c r="A95" s="84" t="s">
        <v>368</v>
      </c>
      <c r="B95" s="212"/>
      <c r="C95" s="81" t="s">
        <v>207</v>
      </c>
      <c r="D95" s="77" t="s">
        <v>108</v>
      </c>
      <c r="E95" s="78">
        <v>1</v>
      </c>
      <c r="F95" s="78">
        <f t="shared" si="16"/>
        <v>1</v>
      </c>
      <c r="G95" s="212"/>
      <c r="H95" s="212"/>
      <c r="I95" s="88">
        <v>56153.49</v>
      </c>
      <c r="J95" s="79">
        <f t="shared" si="17"/>
        <v>56153.49</v>
      </c>
      <c r="K95" s="72"/>
      <c r="L95" s="72"/>
      <c r="M95" s="96">
        <v>56153.49</v>
      </c>
      <c r="N95" s="96"/>
      <c r="O95" s="94" t="s">
        <v>60</v>
      </c>
      <c r="P95" s="94" t="s">
        <v>60</v>
      </c>
      <c r="Q95" s="141">
        <v>1307.925</v>
      </c>
      <c r="R95" s="94">
        <v>0</v>
      </c>
      <c r="S95" s="94">
        <v>100</v>
      </c>
      <c r="T95" s="141">
        <v>89.770700636942678</v>
      </c>
      <c r="U95" s="94">
        <v>0</v>
      </c>
      <c r="V95" s="94">
        <v>0</v>
      </c>
      <c r="W95" s="94">
        <v>0</v>
      </c>
      <c r="X95" s="94">
        <v>0</v>
      </c>
      <c r="Y95" s="193"/>
      <c r="Z95" s="193"/>
    </row>
    <row r="96" spans="1:26" s="73" customFormat="1" ht="34.5" customHeight="1" outlineLevel="2" x14ac:dyDescent="0.3">
      <c r="A96" s="84" t="s">
        <v>369</v>
      </c>
      <c r="B96" s="212"/>
      <c r="C96" s="81" t="s">
        <v>208</v>
      </c>
      <c r="D96" s="77" t="s">
        <v>108</v>
      </c>
      <c r="E96" s="78">
        <v>1</v>
      </c>
      <c r="F96" s="78">
        <f t="shared" si="16"/>
        <v>1</v>
      </c>
      <c r="G96" s="212"/>
      <c r="H96" s="212"/>
      <c r="I96" s="88">
        <v>115184.57</v>
      </c>
      <c r="J96" s="79">
        <f t="shared" si="17"/>
        <v>115184.57</v>
      </c>
      <c r="K96" s="72"/>
      <c r="L96" s="72"/>
      <c r="M96" s="96">
        <v>115184.57</v>
      </c>
      <c r="N96" s="96"/>
      <c r="O96" s="94" t="s">
        <v>60</v>
      </c>
      <c r="P96" s="94" t="s">
        <v>60</v>
      </c>
      <c r="Q96" s="141">
        <v>335.29999999999995</v>
      </c>
      <c r="R96" s="94">
        <v>0</v>
      </c>
      <c r="S96" s="94">
        <v>100</v>
      </c>
      <c r="T96" s="141">
        <v>88.96</v>
      </c>
      <c r="U96" s="94">
        <v>0</v>
      </c>
      <c r="V96" s="94">
        <v>0</v>
      </c>
      <c r="W96" s="94">
        <v>0</v>
      </c>
      <c r="X96" s="94">
        <v>0</v>
      </c>
      <c r="Y96" s="193"/>
      <c r="Z96" s="193"/>
    </row>
    <row r="97" spans="1:26" s="73" customFormat="1" outlineLevel="1" x14ac:dyDescent="0.3">
      <c r="A97" s="82" t="s">
        <v>120</v>
      </c>
      <c r="B97" s="212"/>
      <c r="C97" s="83" t="s">
        <v>209</v>
      </c>
      <c r="D97" s="69" t="s">
        <v>108</v>
      </c>
      <c r="E97" s="72">
        <f>SUM(E98:E100)</f>
        <v>3</v>
      </c>
      <c r="F97" s="72">
        <f>SUM(F98:F100)</f>
        <v>3</v>
      </c>
      <c r="G97" s="212"/>
      <c r="H97" s="212"/>
      <c r="I97" s="89">
        <f>SUM(I98:I100)</f>
        <v>149928.981</v>
      </c>
      <c r="J97" s="89">
        <f>SUM(J98:J100)</f>
        <v>149928.981</v>
      </c>
      <c r="K97" s="72"/>
      <c r="L97" s="72"/>
      <c r="M97" s="148">
        <f>SUM(M98:M100)</f>
        <v>149928.981</v>
      </c>
      <c r="N97" s="148">
        <v>0</v>
      </c>
      <c r="O97" s="94" t="s">
        <v>60</v>
      </c>
      <c r="P97" s="94" t="s">
        <v>60</v>
      </c>
      <c r="Q97" s="94"/>
      <c r="R97" s="94"/>
      <c r="S97" s="94"/>
      <c r="T97" s="94"/>
      <c r="U97" s="94"/>
      <c r="V97" s="94"/>
      <c r="W97" s="145"/>
      <c r="X97" s="145"/>
      <c r="Y97" s="193"/>
      <c r="Z97" s="193"/>
    </row>
    <row r="98" spans="1:26" s="73" customFormat="1" ht="37.5" outlineLevel="2" x14ac:dyDescent="0.3">
      <c r="A98" s="84" t="s">
        <v>370</v>
      </c>
      <c r="B98" s="212"/>
      <c r="C98" s="132" t="s">
        <v>210</v>
      </c>
      <c r="D98" s="85" t="s">
        <v>108</v>
      </c>
      <c r="E98" s="78">
        <v>1</v>
      </c>
      <c r="F98" s="78">
        <f>E98</f>
        <v>1</v>
      </c>
      <c r="G98" s="212"/>
      <c r="H98" s="212"/>
      <c r="I98" s="88">
        <v>82071.751999999993</v>
      </c>
      <c r="J98" s="79">
        <v>82071.751999999993</v>
      </c>
      <c r="K98" s="72"/>
      <c r="L98" s="72"/>
      <c r="M98" s="96">
        <v>82071.751999999993</v>
      </c>
      <c r="N98" s="96"/>
      <c r="O98" s="94" t="s">
        <v>60</v>
      </c>
      <c r="P98" s="94" t="s">
        <v>60</v>
      </c>
      <c r="Q98" s="141">
        <v>48</v>
      </c>
      <c r="R98" s="94">
        <v>0</v>
      </c>
      <c r="S98" s="94">
        <v>100</v>
      </c>
      <c r="T98" s="141">
        <v>93.328859060402692</v>
      </c>
      <c r="U98" s="94">
        <v>0</v>
      </c>
      <c r="V98" s="94">
        <v>0</v>
      </c>
      <c r="W98" s="94">
        <v>0</v>
      </c>
      <c r="X98" s="94">
        <v>0</v>
      </c>
      <c r="Y98" s="193"/>
      <c r="Z98" s="193"/>
    </row>
    <row r="99" spans="1:26" s="73" customFormat="1" ht="37.5" outlineLevel="2" x14ac:dyDescent="0.3">
      <c r="A99" s="84" t="s">
        <v>371</v>
      </c>
      <c r="B99" s="212"/>
      <c r="C99" s="81" t="s">
        <v>211</v>
      </c>
      <c r="D99" s="77" t="s">
        <v>108</v>
      </c>
      <c r="E99" s="78">
        <v>1</v>
      </c>
      <c r="F99" s="78">
        <f t="shared" ref="F99:F100" si="18">E99</f>
        <v>1</v>
      </c>
      <c r="G99" s="212"/>
      <c r="H99" s="212"/>
      <c r="I99" s="88">
        <v>35543.379000000001</v>
      </c>
      <c r="J99" s="79">
        <v>35543.379000000001</v>
      </c>
      <c r="K99" s="72"/>
      <c r="L99" s="72"/>
      <c r="M99" s="96">
        <v>35543.379000000001</v>
      </c>
      <c r="N99" s="96"/>
      <c r="O99" s="94" t="s">
        <v>60</v>
      </c>
      <c r="P99" s="94" t="s">
        <v>60</v>
      </c>
      <c r="Q99" s="141">
        <v>724</v>
      </c>
      <c r="R99" s="94">
        <v>0</v>
      </c>
      <c r="S99" s="94">
        <v>100</v>
      </c>
      <c r="T99" s="141">
        <v>88.774193548387103</v>
      </c>
      <c r="U99" s="94">
        <v>0</v>
      </c>
      <c r="V99" s="94">
        <v>0</v>
      </c>
      <c r="W99" s="141">
        <v>0</v>
      </c>
      <c r="X99" s="94">
        <v>0</v>
      </c>
      <c r="Y99" s="193"/>
      <c r="Z99" s="193"/>
    </row>
    <row r="100" spans="1:26" s="73" customFormat="1" ht="30" customHeight="1" outlineLevel="2" x14ac:dyDescent="0.3">
      <c r="A100" s="133" t="s">
        <v>372</v>
      </c>
      <c r="B100" s="212"/>
      <c r="C100" s="81" t="s">
        <v>212</v>
      </c>
      <c r="D100" s="77" t="s">
        <v>108</v>
      </c>
      <c r="E100" s="78">
        <v>1</v>
      </c>
      <c r="F100" s="78">
        <f t="shared" si="18"/>
        <v>1</v>
      </c>
      <c r="G100" s="212"/>
      <c r="H100" s="212"/>
      <c r="I100" s="88">
        <v>32313.85</v>
      </c>
      <c r="J100" s="79">
        <v>32313.85</v>
      </c>
      <c r="K100" s="80"/>
      <c r="L100" s="80"/>
      <c r="M100" s="96">
        <v>32313.85</v>
      </c>
      <c r="N100" s="96"/>
      <c r="O100" s="94" t="s">
        <v>60</v>
      </c>
      <c r="P100" s="94" t="s">
        <v>60</v>
      </c>
      <c r="Q100" s="141">
        <v>284.5</v>
      </c>
      <c r="R100" s="94">
        <v>0</v>
      </c>
      <c r="S100" s="94">
        <v>100</v>
      </c>
      <c r="T100" s="141">
        <v>98</v>
      </c>
      <c r="U100" s="94">
        <v>0</v>
      </c>
      <c r="V100" s="94">
        <v>0</v>
      </c>
      <c r="W100" s="94">
        <v>0</v>
      </c>
      <c r="X100" s="94">
        <v>0</v>
      </c>
      <c r="Y100" s="193"/>
      <c r="Z100" s="193"/>
    </row>
    <row r="101" spans="1:26" s="73" customFormat="1" ht="21.75" customHeight="1" outlineLevel="1" x14ac:dyDescent="0.3">
      <c r="A101" s="115" t="s">
        <v>121</v>
      </c>
      <c r="B101" s="212"/>
      <c r="C101" s="83" t="s">
        <v>213</v>
      </c>
      <c r="D101" s="69" t="s">
        <v>108</v>
      </c>
      <c r="E101" s="72">
        <f>SUM(E102:E104)</f>
        <v>3</v>
      </c>
      <c r="F101" s="72">
        <f>SUM(F102:F104)</f>
        <v>3</v>
      </c>
      <c r="G101" s="212"/>
      <c r="H101" s="212"/>
      <c r="I101" s="89">
        <f>SUM(I102:I104)</f>
        <v>330794.04200000002</v>
      </c>
      <c r="J101" s="89">
        <f>SUM(J102:J104)</f>
        <v>330794.04200000002</v>
      </c>
      <c r="K101" s="80"/>
      <c r="L101" s="80"/>
      <c r="M101" s="148">
        <f>SUM(M102:M104)</f>
        <v>330794.04200000002</v>
      </c>
      <c r="N101" s="148">
        <v>0</v>
      </c>
      <c r="O101" s="94" t="s">
        <v>60</v>
      </c>
      <c r="P101" s="94" t="s">
        <v>60</v>
      </c>
      <c r="Q101" s="94"/>
      <c r="R101" s="94"/>
      <c r="S101" s="94"/>
      <c r="T101" s="94"/>
      <c r="U101" s="94"/>
      <c r="V101" s="94"/>
      <c r="W101" s="141"/>
      <c r="X101" s="141"/>
      <c r="Y101" s="193"/>
      <c r="Z101" s="193"/>
    </row>
    <row r="102" spans="1:26" s="73" customFormat="1" outlineLevel="2" x14ac:dyDescent="0.3">
      <c r="A102" s="133" t="s">
        <v>373</v>
      </c>
      <c r="B102" s="212"/>
      <c r="C102" s="81" t="s">
        <v>214</v>
      </c>
      <c r="D102" s="77" t="s">
        <v>108</v>
      </c>
      <c r="E102" s="78">
        <v>1</v>
      </c>
      <c r="F102" s="78">
        <f>E102</f>
        <v>1</v>
      </c>
      <c r="G102" s="212"/>
      <c r="H102" s="212"/>
      <c r="I102" s="88">
        <v>180520.87100000001</v>
      </c>
      <c r="J102" s="79">
        <f>I102</f>
        <v>180520.87100000001</v>
      </c>
      <c r="K102" s="80"/>
      <c r="L102" s="80"/>
      <c r="M102" s="96">
        <v>180520.87100000001</v>
      </c>
      <c r="N102" s="96"/>
      <c r="O102" s="94" t="s">
        <v>60</v>
      </c>
      <c r="P102" s="94" t="s">
        <v>60</v>
      </c>
      <c r="Q102" s="141">
        <v>1551.4499999999998</v>
      </c>
      <c r="R102" s="94">
        <v>0</v>
      </c>
      <c r="S102" s="94">
        <v>100</v>
      </c>
      <c r="T102" s="94" t="s">
        <v>60</v>
      </c>
      <c r="U102" s="94">
        <v>0</v>
      </c>
      <c r="V102" s="94">
        <v>0</v>
      </c>
      <c r="W102" s="94">
        <v>0</v>
      </c>
      <c r="X102" s="94">
        <v>0</v>
      </c>
      <c r="Y102" s="193"/>
      <c r="Z102" s="193"/>
    </row>
    <row r="103" spans="1:26" s="73" customFormat="1" outlineLevel="2" x14ac:dyDescent="0.3">
      <c r="A103" s="133" t="s">
        <v>374</v>
      </c>
      <c r="B103" s="212"/>
      <c r="C103" s="81" t="s">
        <v>215</v>
      </c>
      <c r="D103" s="77" t="s">
        <v>108</v>
      </c>
      <c r="E103" s="78">
        <v>1</v>
      </c>
      <c r="F103" s="78">
        <f t="shared" ref="F103:F104" si="19">E103</f>
        <v>1</v>
      </c>
      <c r="G103" s="212"/>
      <c r="H103" s="212"/>
      <c r="I103" s="88">
        <v>90748.134999999995</v>
      </c>
      <c r="J103" s="79">
        <f t="shared" ref="J103:J104" si="20">I103</f>
        <v>90748.134999999995</v>
      </c>
      <c r="K103" s="80"/>
      <c r="L103" s="80"/>
      <c r="M103" s="96">
        <v>90748.134999999995</v>
      </c>
      <c r="N103" s="96"/>
      <c r="O103" s="94" t="s">
        <v>60</v>
      </c>
      <c r="P103" s="94" t="s">
        <v>60</v>
      </c>
      <c r="Q103" s="141">
        <v>1220.4000000000001</v>
      </c>
      <c r="R103" s="94">
        <v>0</v>
      </c>
      <c r="S103" s="94">
        <v>100</v>
      </c>
      <c r="T103" s="94" t="s">
        <v>60</v>
      </c>
      <c r="U103" s="94">
        <v>0</v>
      </c>
      <c r="V103" s="94">
        <v>0</v>
      </c>
      <c r="W103" s="94">
        <v>0</v>
      </c>
      <c r="X103" s="94">
        <v>0</v>
      </c>
      <c r="Y103" s="193"/>
      <c r="Z103" s="193"/>
    </row>
    <row r="104" spans="1:26" s="73" customFormat="1" outlineLevel="2" x14ac:dyDescent="0.3">
      <c r="A104" s="133" t="s">
        <v>375</v>
      </c>
      <c r="B104" s="212"/>
      <c r="C104" s="81" t="s">
        <v>216</v>
      </c>
      <c r="D104" s="77" t="s">
        <v>108</v>
      </c>
      <c r="E104" s="78">
        <v>1</v>
      </c>
      <c r="F104" s="78">
        <f t="shared" si="19"/>
        <v>1</v>
      </c>
      <c r="G104" s="212"/>
      <c r="H104" s="212"/>
      <c r="I104" s="88">
        <v>59525.036</v>
      </c>
      <c r="J104" s="79">
        <f t="shared" si="20"/>
        <v>59525.036</v>
      </c>
      <c r="K104" s="80"/>
      <c r="L104" s="80"/>
      <c r="M104" s="96">
        <v>59525.036</v>
      </c>
      <c r="N104" s="96"/>
      <c r="O104" s="94" t="s">
        <v>60</v>
      </c>
      <c r="P104" s="94" t="s">
        <v>60</v>
      </c>
      <c r="Q104" s="141">
        <v>686.4</v>
      </c>
      <c r="R104" s="94">
        <v>0</v>
      </c>
      <c r="S104" s="94">
        <v>100</v>
      </c>
      <c r="T104" s="94" t="s">
        <v>60</v>
      </c>
      <c r="U104" s="94">
        <v>0</v>
      </c>
      <c r="V104" s="94">
        <v>0</v>
      </c>
      <c r="W104" s="94">
        <v>0</v>
      </c>
      <c r="X104" s="94">
        <v>0</v>
      </c>
      <c r="Y104" s="193"/>
      <c r="Z104" s="193"/>
    </row>
    <row r="105" spans="1:26" s="73" customFormat="1" outlineLevel="1" x14ac:dyDescent="0.3">
      <c r="A105" s="115" t="s">
        <v>122</v>
      </c>
      <c r="B105" s="212"/>
      <c r="C105" s="83" t="s">
        <v>51</v>
      </c>
      <c r="D105" s="77" t="s">
        <v>108</v>
      </c>
      <c r="E105" s="72">
        <f>SUM(E106:E111)</f>
        <v>6</v>
      </c>
      <c r="F105" s="72">
        <f>SUM(F106:F111)</f>
        <v>6</v>
      </c>
      <c r="G105" s="212"/>
      <c r="H105" s="212"/>
      <c r="I105" s="89">
        <f>SUM(I106:I111)</f>
        <v>178790</v>
      </c>
      <c r="J105" s="89">
        <f>SUM(J106:J111)</f>
        <v>178790</v>
      </c>
      <c r="K105" s="80"/>
      <c r="L105" s="80"/>
      <c r="M105" s="148">
        <f>SUM(M106:M111)</f>
        <v>178790</v>
      </c>
      <c r="N105" s="148">
        <v>0</v>
      </c>
      <c r="O105" s="94" t="s">
        <v>60</v>
      </c>
      <c r="P105" s="94" t="s">
        <v>60</v>
      </c>
      <c r="Q105" s="94"/>
      <c r="R105" s="94"/>
      <c r="S105" s="94"/>
      <c r="T105" s="94"/>
      <c r="U105" s="94"/>
      <c r="V105" s="94"/>
      <c r="W105" s="141"/>
      <c r="X105" s="141"/>
      <c r="Y105" s="193"/>
      <c r="Z105" s="193"/>
    </row>
    <row r="106" spans="1:26" s="73" customFormat="1" outlineLevel="2" x14ac:dyDescent="0.3">
      <c r="A106" s="133" t="s">
        <v>376</v>
      </c>
      <c r="B106" s="212"/>
      <c r="C106" s="81" t="s">
        <v>217</v>
      </c>
      <c r="D106" s="77" t="s">
        <v>108</v>
      </c>
      <c r="E106" s="78">
        <v>1</v>
      </c>
      <c r="F106" s="78">
        <f>E106</f>
        <v>1</v>
      </c>
      <c r="G106" s="212"/>
      <c r="H106" s="212"/>
      <c r="I106" s="88">
        <v>43400</v>
      </c>
      <c r="J106" s="79">
        <f>I106</f>
        <v>43400</v>
      </c>
      <c r="K106" s="80"/>
      <c r="L106" s="80"/>
      <c r="M106" s="96">
        <v>43400</v>
      </c>
      <c r="N106" s="96"/>
      <c r="O106" s="94" t="s">
        <v>60</v>
      </c>
      <c r="P106" s="94" t="s">
        <v>60</v>
      </c>
      <c r="Q106" s="94">
        <v>2777</v>
      </c>
      <c r="R106" s="94">
        <v>0</v>
      </c>
      <c r="S106" s="94">
        <v>100</v>
      </c>
      <c r="T106" s="141">
        <v>98.02877697841727</v>
      </c>
      <c r="U106" s="94">
        <v>0</v>
      </c>
      <c r="V106" s="94">
        <v>0</v>
      </c>
      <c r="W106" s="94">
        <v>0</v>
      </c>
      <c r="X106" s="94">
        <v>0</v>
      </c>
      <c r="Y106" s="193"/>
      <c r="Z106" s="193"/>
    </row>
    <row r="107" spans="1:26" s="73" customFormat="1" outlineLevel="2" x14ac:dyDescent="0.3">
      <c r="A107" s="133" t="s">
        <v>377</v>
      </c>
      <c r="B107" s="212"/>
      <c r="C107" s="81" t="s">
        <v>218</v>
      </c>
      <c r="D107" s="77" t="s">
        <v>108</v>
      </c>
      <c r="E107" s="78">
        <v>1</v>
      </c>
      <c r="F107" s="78">
        <f t="shared" ref="F107:F111" si="21">E107</f>
        <v>1</v>
      </c>
      <c r="G107" s="212"/>
      <c r="H107" s="212"/>
      <c r="I107" s="88">
        <v>43630</v>
      </c>
      <c r="J107" s="79">
        <f t="shared" ref="J107:J111" si="22">I107</f>
        <v>43630</v>
      </c>
      <c r="K107" s="80"/>
      <c r="L107" s="80"/>
      <c r="M107" s="96">
        <v>43630</v>
      </c>
      <c r="N107" s="96"/>
      <c r="O107" s="94" t="s">
        <v>60</v>
      </c>
      <c r="P107" s="94" t="s">
        <v>60</v>
      </c>
      <c r="Q107" s="94">
        <v>734.6099999999999</v>
      </c>
      <c r="R107" s="94">
        <v>0</v>
      </c>
      <c r="S107" s="94">
        <v>100</v>
      </c>
      <c r="T107" s="141">
        <v>93.445454545454538</v>
      </c>
      <c r="U107" s="94">
        <v>0</v>
      </c>
      <c r="V107" s="94">
        <v>0</v>
      </c>
      <c r="W107" s="94">
        <v>0</v>
      </c>
      <c r="X107" s="94">
        <v>0</v>
      </c>
      <c r="Y107" s="193"/>
      <c r="Z107" s="193"/>
    </row>
    <row r="108" spans="1:26" s="73" customFormat="1" outlineLevel="2" x14ac:dyDescent="0.3">
      <c r="A108" s="133" t="s">
        <v>378</v>
      </c>
      <c r="B108" s="212"/>
      <c r="C108" s="81" t="s">
        <v>219</v>
      </c>
      <c r="D108" s="77" t="s">
        <v>108</v>
      </c>
      <c r="E108" s="78">
        <v>1</v>
      </c>
      <c r="F108" s="78">
        <f t="shared" si="21"/>
        <v>1</v>
      </c>
      <c r="G108" s="212"/>
      <c r="H108" s="212"/>
      <c r="I108" s="88">
        <v>40350</v>
      </c>
      <c r="J108" s="79">
        <f t="shared" si="22"/>
        <v>40350</v>
      </c>
      <c r="K108" s="80"/>
      <c r="L108" s="80"/>
      <c r="M108" s="96">
        <v>40350</v>
      </c>
      <c r="N108" s="96"/>
      <c r="O108" s="94" t="s">
        <v>60</v>
      </c>
      <c r="P108" s="94" t="s">
        <v>60</v>
      </c>
      <c r="Q108" s="94">
        <v>12913.539999999999</v>
      </c>
      <c r="R108" s="94">
        <v>0</v>
      </c>
      <c r="S108" s="94">
        <v>100</v>
      </c>
      <c r="T108" s="141">
        <v>98</v>
      </c>
      <c r="U108" s="94">
        <v>0</v>
      </c>
      <c r="V108" s="94">
        <v>0</v>
      </c>
      <c r="W108" s="94">
        <v>0</v>
      </c>
      <c r="X108" s="94">
        <v>0</v>
      </c>
      <c r="Y108" s="193"/>
      <c r="Z108" s="193"/>
    </row>
    <row r="109" spans="1:26" s="73" customFormat="1" ht="37.5" outlineLevel="2" x14ac:dyDescent="0.3">
      <c r="A109" s="133" t="s">
        <v>379</v>
      </c>
      <c r="B109" s="212"/>
      <c r="C109" s="81" t="s">
        <v>220</v>
      </c>
      <c r="D109" s="77" t="s">
        <v>108</v>
      </c>
      <c r="E109" s="78">
        <v>1</v>
      </c>
      <c r="F109" s="78">
        <f t="shared" si="21"/>
        <v>1</v>
      </c>
      <c r="G109" s="212"/>
      <c r="H109" s="212"/>
      <c r="I109" s="88">
        <v>14070</v>
      </c>
      <c r="J109" s="79">
        <f t="shared" si="22"/>
        <v>14070</v>
      </c>
      <c r="K109" s="80"/>
      <c r="L109" s="80"/>
      <c r="M109" s="96">
        <v>14070</v>
      </c>
      <c r="N109" s="96"/>
      <c r="O109" s="94" t="s">
        <v>60</v>
      </c>
      <c r="P109" s="94" t="s">
        <v>60</v>
      </c>
      <c r="Q109" s="94">
        <v>2012.8999999999999</v>
      </c>
      <c r="R109" s="94">
        <v>0</v>
      </c>
      <c r="S109" s="94">
        <v>100</v>
      </c>
      <c r="T109" s="141">
        <v>81.666666666666657</v>
      </c>
      <c r="U109" s="94">
        <v>0</v>
      </c>
      <c r="V109" s="94">
        <v>0</v>
      </c>
      <c r="W109" s="94">
        <v>0</v>
      </c>
      <c r="X109" s="94">
        <v>0</v>
      </c>
      <c r="Y109" s="193"/>
      <c r="Z109" s="193"/>
    </row>
    <row r="110" spans="1:26" s="73" customFormat="1" outlineLevel="2" x14ac:dyDescent="0.3">
      <c r="A110" s="133" t="s">
        <v>380</v>
      </c>
      <c r="B110" s="212"/>
      <c r="C110" s="81" t="s">
        <v>221</v>
      </c>
      <c r="D110" s="77" t="s">
        <v>108</v>
      </c>
      <c r="E110" s="78">
        <v>1</v>
      </c>
      <c r="F110" s="78">
        <f t="shared" si="21"/>
        <v>1</v>
      </c>
      <c r="G110" s="212"/>
      <c r="H110" s="212"/>
      <c r="I110" s="88">
        <v>14150</v>
      </c>
      <c r="J110" s="79">
        <f t="shared" si="22"/>
        <v>14150</v>
      </c>
      <c r="K110" s="80"/>
      <c r="L110" s="80"/>
      <c r="M110" s="96">
        <v>14150</v>
      </c>
      <c r="N110" s="96"/>
      <c r="O110" s="94" t="s">
        <v>60</v>
      </c>
      <c r="P110" s="94" t="s">
        <v>60</v>
      </c>
      <c r="Q110" s="94">
        <v>2216</v>
      </c>
      <c r="R110" s="94">
        <v>0</v>
      </c>
      <c r="S110" s="94">
        <v>100</v>
      </c>
      <c r="T110" s="141">
        <v>97.112499999999997</v>
      </c>
      <c r="U110" s="94">
        <v>0</v>
      </c>
      <c r="V110" s="94">
        <v>0</v>
      </c>
      <c r="W110" s="94">
        <v>0</v>
      </c>
      <c r="X110" s="94">
        <v>0</v>
      </c>
      <c r="Y110" s="193"/>
      <c r="Z110" s="193"/>
    </row>
    <row r="111" spans="1:26" s="73" customFormat="1" ht="37.5" outlineLevel="2" x14ac:dyDescent="0.3">
      <c r="A111" s="133" t="s">
        <v>381</v>
      </c>
      <c r="B111" s="212"/>
      <c r="C111" s="81" t="s">
        <v>222</v>
      </c>
      <c r="D111" s="77" t="s">
        <v>108</v>
      </c>
      <c r="E111" s="78">
        <v>1</v>
      </c>
      <c r="F111" s="78">
        <f t="shared" si="21"/>
        <v>1</v>
      </c>
      <c r="G111" s="212"/>
      <c r="H111" s="212"/>
      <c r="I111" s="88">
        <v>23190</v>
      </c>
      <c r="J111" s="79">
        <f t="shared" si="22"/>
        <v>23190</v>
      </c>
      <c r="K111" s="72"/>
      <c r="L111" s="72"/>
      <c r="M111" s="96">
        <v>23190</v>
      </c>
      <c r="N111" s="96"/>
      <c r="O111" s="94" t="s">
        <v>60</v>
      </c>
      <c r="P111" s="94" t="s">
        <v>60</v>
      </c>
      <c r="Q111" s="94">
        <v>1299.75</v>
      </c>
      <c r="R111" s="94">
        <v>0</v>
      </c>
      <c r="S111" s="94">
        <v>100</v>
      </c>
      <c r="T111" s="141">
        <v>97.069230769230771</v>
      </c>
      <c r="U111" s="94">
        <v>0</v>
      </c>
      <c r="V111" s="94">
        <v>0</v>
      </c>
      <c r="W111" s="94">
        <v>0</v>
      </c>
      <c r="X111" s="94">
        <v>0</v>
      </c>
      <c r="Y111" s="193"/>
      <c r="Z111" s="193"/>
    </row>
    <row r="112" spans="1:26" s="73" customFormat="1" outlineLevel="1" x14ac:dyDescent="0.3">
      <c r="A112" s="82" t="s">
        <v>123</v>
      </c>
      <c r="B112" s="212"/>
      <c r="C112" s="83" t="s">
        <v>223</v>
      </c>
      <c r="D112" s="69" t="s">
        <v>108</v>
      </c>
      <c r="E112" s="72">
        <f>SUM(E113:E127)</f>
        <v>15</v>
      </c>
      <c r="F112" s="72">
        <f>SUM(F113:F127)</f>
        <v>15</v>
      </c>
      <c r="G112" s="212"/>
      <c r="H112" s="212"/>
      <c r="I112" s="89">
        <f>SUM(I113:I127)</f>
        <v>912237.04200000013</v>
      </c>
      <c r="J112" s="89">
        <f>SUM(J113:J127)</f>
        <v>912237.04200000013</v>
      </c>
      <c r="K112" s="72"/>
      <c r="L112" s="72"/>
      <c r="M112" s="148">
        <f>SUM(M113:M127)</f>
        <v>912237.04200000013</v>
      </c>
      <c r="N112" s="148">
        <v>0</v>
      </c>
      <c r="O112" s="94" t="s">
        <v>60</v>
      </c>
      <c r="P112" s="94" t="s">
        <v>60</v>
      </c>
      <c r="Q112" s="94"/>
      <c r="R112" s="94"/>
      <c r="S112" s="94"/>
      <c r="T112" s="94"/>
      <c r="U112" s="94"/>
      <c r="V112" s="94"/>
      <c r="W112" s="94"/>
      <c r="X112" s="94"/>
      <c r="Y112" s="193"/>
      <c r="Z112" s="193"/>
    </row>
    <row r="113" spans="1:26" s="73" customFormat="1" outlineLevel="2" x14ac:dyDescent="0.3">
      <c r="A113" s="84" t="s">
        <v>382</v>
      </c>
      <c r="B113" s="212"/>
      <c r="C113" s="86" t="s">
        <v>224</v>
      </c>
      <c r="D113" s="69" t="s">
        <v>108</v>
      </c>
      <c r="E113" s="87">
        <v>1</v>
      </c>
      <c r="F113" s="78">
        <f>E113</f>
        <v>1</v>
      </c>
      <c r="G113" s="212"/>
      <c r="H113" s="212"/>
      <c r="I113" s="88">
        <v>77774.138000000006</v>
      </c>
      <c r="J113" s="79">
        <f>I113</f>
        <v>77774.138000000006</v>
      </c>
      <c r="K113" s="134"/>
      <c r="L113" s="134"/>
      <c r="M113" s="78">
        <v>77774.138000000006</v>
      </c>
      <c r="N113" s="145"/>
      <c r="O113" s="94" t="s">
        <v>60</v>
      </c>
      <c r="P113" s="94" t="s">
        <v>60</v>
      </c>
      <c r="Q113" s="142">
        <v>2566.5</v>
      </c>
      <c r="R113" s="94">
        <v>0</v>
      </c>
      <c r="S113" s="94">
        <v>100</v>
      </c>
      <c r="T113" s="141">
        <v>84.587912087912088</v>
      </c>
      <c r="U113" s="102">
        <v>4.5</v>
      </c>
      <c r="V113" s="102">
        <v>4.45</v>
      </c>
      <c r="W113" s="94">
        <v>0</v>
      </c>
      <c r="X113" s="94">
        <v>0</v>
      </c>
      <c r="Y113" s="193"/>
      <c r="Z113" s="193"/>
    </row>
    <row r="114" spans="1:26" s="73" customFormat="1" outlineLevel="2" x14ac:dyDescent="0.3">
      <c r="A114" s="84" t="s">
        <v>383</v>
      </c>
      <c r="B114" s="212"/>
      <c r="C114" s="86" t="s">
        <v>225</v>
      </c>
      <c r="D114" s="69" t="s">
        <v>108</v>
      </c>
      <c r="E114" s="87">
        <v>1</v>
      </c>
      <c r="F114" s="78">
        <f t="shared" ref="F114:F127" si="23">E114</f>
        <v>1</v>
      </c>
      <c r="G114" s="212"/>
      <c r="H114" s="212"/>
      <c r="I114" s="88">
        <v>66523.932000000001</v>
      </c>
      <c r="J114" s="79">
        <f t="shared" ref="J114:J127" si="24">I114</f>
        <v>66523.932000000001</v>
      </c>
      <c r="K114" s="72"/>
      <c r="L114" s="72"/>
      <c r="M114" s="78">
        <v>66523.932000000001</v>
      </c>
      <c r="N114" s="145"/>
      <c r="O114" s="94" t="s">
        <v>60</v>
      </c>
      <c r="P114" s="94" t="s">
        <v>60</v>
      </c>
      <c r="Q114" s="142">
        <v>2847.7000000000007</v>
      </c>
      <c r="R114" s="94">
        <v>0</v>
      </c>
      <c r="S114" s="94">
        <v>100</v>
      </c>
      <c r="T114" s="141">
        <v>93.326666666666668</v>
      </c>
      <c r="U114" s="102">
        <v>4.5</v>
      </c>
      <c r="V114" s="102">
        <v>4.4000000000000004</v>
      </c>
      <c r="W114" s="94">
        <v>0</v>
      </c>
      <c r="X114" s="94">
        <v>0</v>
      </c>
      <c r="Y114" s="193"/>
      <c r="Z114" s="193"/>
    </row>
    <row r="115" spans="1:26" s="73" customFormat="1" outlineLevel="2" x14ac:dyDescent="0.3">
      <c r="A115" s="84" t="s">
        <v>384</v>
      </c>
      <c r="B115" s="212"/>
      <c r="C115" s="135" t="s">
        <v>226</v>
      </c>
      <c r="D115" s="127" t="s">
        <v>108</v>
      </c>
      <c r="E115" s="87">
        <v>1</v>
      </c>
      <c r="F115" s="78">
        <f t="shared" si="23"/>
        <v>1</v>
      </c>
      <c r="G115" s="212"/>
      <c r="H115" s="212"/>
      <c r="I115" s="88">
        <v>37224.125999999997</v>
      </c>
      <c r="J115" s="79">
        <f t="shared" si="24"/>
        <v>37224.125999999997</v>
      </c>
      <c r="K115" s="80"/>
      <c r="L115" s="80"/>
      <c r="M115" s="78">
        <v>37224.125999999997</v>
      </c>
      <c r="N115" s="145"/>
      <c r="O115" s="94" t="s">
        <v>60</v>
      </c>
      <c r="P115" s="94" t="s">
        <v>60</v>
      </c>
      <c r="Q115" s="142">
        <v>43</v>
      </c>
      <c r="R115" s="94">
        <v>0</v>
      </c>
      <c r="S115" s="94">
        <v>100</v>
      </c>
      <c r="T115" s="142">
        <v>93</v>
      </c>
      <c r="U115" s="102">
        <v>4.5</v>
      </c>
      <c r="V115" s="102">
        <v>4.47</v>
      </c>
      <c r="W115" s="94">
        <v>0</v>
      </c>
      <c r="X115" s="94">
        <v>0</v>
      </c>
      <c r="Y115" s="193"/>
      <c r="Z115" s="193"/>
    </row>
    <row r="116" spans="1:26" s="73" customFormat="1" outlineLevel="2" x14ac:dyDescent="0.3">
      <c r="A116" s="84" t="s">
        <v>385</v>
      </c>
      <c r="B116" s="212"/>
      <c r="C116" s="132" t="s">
        <v>227</v>
      </c>
      <c r="D116" s="85" t="s">
        <v>108</v>
      </c>
      <c r="E116" s="87">
        <v>1</v>
      </c>
      <c r="F116" s="78">
        <f t="shared" si="23"/>
        <v>1</v>
      </c>
      <c r="G116" s="212"/>
      <c r="H116" s="212"/>
      <c r="I116" s="88">
        <v>56699.042999999998</v>
      </c>
      <c r="J116" s="79">
        <f t="shared" si="24"/>
        <v>56699.042999999998</v>
      </c>
      <c r="K116" s="80"/>
      <c r="L116" s="80"/>
      <c r="M116" s="78">
        <v>56699.042999999998</v>
      </c>
      <c r="N116" s="145"/>
      <c r="O116" s="94" t="s">
        <v>60</v>
      </c>
      <c r="P116" s="94" t="s">
        <v>60</v>
      </c>
      <c r="Q116" s="142">
        <v>1303.6999999999998</v>
      </c>
      <c r="R116" s="94">
        <v>0</v>
      </c>
      <c r="S116" s="94">
        <v>100</v>
      </c>
      <c r="T116" s="141">
        <v>88.069620253164558</v>
      </c>
      <c r="U116" s="102">
        <v>4.5</v>
      </c>
      <c r="V116" s="102">
        <v>4.3</v>
      </c>
      <c r="W116" s="94">
        <v>0</v>
      </c>
      <c r="X116" s="94">
        <v>0</v>
      </c>
      <c r="Y116" s="193"/>
      <c r="Z116" s="193"/>
    </row>
    <row r="117" spans="1:26" s="73" customFormat="1" outlineLevel="2" x14ac:dyDescent="0.3">
      <c r="A117" s="84" t="s">
        <v>386</v>
      </c>
      <c r="B117" s="212"/>
      <c r="C117" s="86" t="s">
        <v>228</v>
      </c>
      <c r="D117" s="77" t="s">
        <v>108</v>
      </c>
      <c r="E117" s="87">
        <v>1</v>
      </c>
      <c r="F117" s="78">
        <f t="shared" si="23"/>
        <v>1</v>
      </c>
      <c r="G117" s="212"/>
      <c r="H117" s="212"/>
      <c r="I117" s="88">
        <v>25656.493999999999</v>
      </c>
      <c r="J117" s="79">
        <f t="shared" si="24"/>
        <v>25656.493999999999</v>
      </c>
      <c r="K117" s="80"/>
      <c r="L117" s="80"/>
      <c r="M117" s="78">
        <v>25656.493999999999</v>
      </c>
      <c r="N117" s="145"/>
      <c r="O117" s="94" t="s">
        <v>60</v>
      </c>
      <c r="P117" s="94" t="s">
        <v>60</v>
      </c>
      <c r="Q117" s="142">
        <v>1527.4</v>
      </c>
      <c r="R117" s="94">
        <v>0</v>
      </c>
      <c r="S117" s="94">
        <v>100</v>
      </c>
      <c r="T117" s="141">
        <v>95.143678160919535</v>
      </c>
      <c r="U117" s="102">
        <v>4.5</v>
      </c>
      <c r="V117" s="102">
        <v>4.43</v>
      </c>
      <c r="W117" s="94">
        <v>0</v>
      </c>
      <c r="X117" s="94">
        <v>0</v>
      </c>
      <c r="Y117" s="193"/>
      <c r="Z117" s="193"/>
    </row>
    <row r="118" spans="1:26" s="73" customFormat="1" outlineLevel="2" x14ac:dyDescent="0.3">
      <c r="A118" s="84" t="s">
        <v>387</v>
      </c>
      <c r="B118" s="212"/>
      <c r="C118" s="86" t="s">
        <v>229</v>
      </c>
      <c r="D118" s="77" t="s">
        <v>108</v>
      </c>
      <c r="E118" s="87">
        <v>1</v>
      </c>
      <c r="F118" s="78">
        <f t="shared" si="23"/>
        <v>1</v>
      </c>
      <c r="G118" s="212"/>
      <c r="H118" s="212"/>
      <c r="I118" s="88">
        <v>19000.643</v>
      </c>
      <c r="J118" s="79">
        <f t="shared" si="24"/>
        <v>19000.643</v>
      </c>
      <c r="K118" s="80"/>
      <c r="L118" s="80"/>
      <c r="M118" s="78">
        <v>19000.643</v>
      </c>
      <c r="N118" s="145"/>
      <c r="O118" s="94" t="s">
        <v>60</v>
      </c>
      <c r="P118" s="94" t="s">
        <v>60</v>
      </c>
      <c r="Q118" s="142">
        <v>444.25000000000006</v>
      </c>
      <c r="R118" s="94">
        <v>0</v>
      </c>
      <c r="S118" s="94">
        <v>100</v>
      </c>
      <c r="T118" s="141">
        <v>95.140449438202253</v>
      </c>
      <c r="U118" s="102">
        <v>4.5</v>
      </c>
      <c r="V118" s="102">
        <v>4.4000000000000004</v>
      </c>
      <c r="W118" s="94">
        <v>0</v>
      </c>
      <c r="X118" s="94">
        <v>0</v>
      </c>
      <c r="Y118" s="193"/>
      <c r="Z118" s="193"/>
    </row>
    <row r="119" spans="1:26" s="73" customFormat="1" outlineLevel="2" x14ac:dyDescent="0.3">
      <c r="A119" s="84" t="s">
        <v>388</v>
      </c>
      <c r="B119" s="212"/>
      <c r="C119" s="86" t="s">
        <v>230</v>
      </c>
      <c r="D119" s="77" t="s">
        <v>108</v>
      </c>
      <c r="E119" s="87">
        <v>1</v>
      </c>
      <c r="F119" s="78">
        <f t="shared" si="23"/>
        <v>1</v>
      </c>
      <c r="G119" s="212"/>
      <c r="H119" s="212"/>
      <c r="I119" s="88">
        <v>179862.96400000001</v>
      </c>
      <c r="J119" s="79">
        <f t="shared" si="24"/>
        <v>179862.96400000001</v>
      </c>
      <c r="K119" s="80"/>
      <c r="L119" s="80"/>
      <c r="M119" s="78">
        <v>179862.96400000001</v>
      </c>
      <c r="N119" s="145"/>
      <c r="O119" s="94" t="s">
        <v>60</v>
      </c>
      <c r="P119" s="94" t="s">
        <v>60</v>
      </c>
      <c r="Q119" s="142">
        <v>1183.3699999999997</v>
      </c>
      <c r="R119" s="94">
        <v>0</v>
      </c>
      <c r="S119" s="94">
        <v>100</v>
      </c>
      <c r="T119" s="141">
        <v>98.049382716049379</v>
      </c>
      <c r="U119" s="102">
        <v>4.5</v>
      </c>
      <c r="V119" s="102">
        <v>4.41</v>
      </c>
      <c r="W119" s="94">
        <v>0</v>
      </c>
      <c r="X119" s="94">
        <v>0</v>
      </c>
      <c r="Y119" s="193"/>
      <c r="Z119" s="193"/>
    </row>
    <row r="120" spans="1:26" s="73" customFormat="1" outlineLevel="2" x14ac:dyDescent="0.3">
      <c r="A120" s="84" t="s">
        <v>389</v>
      </c>
      <c r="B120" s="212"/>
      <c r="C120" s="86" t="s">
        <v>231</v>
      </c>
      <c r="D120" s="77" t="s">
        <v>108</v>
      </c>
      <c r="E120" s="87">
        <v>1</v>
      </c>
      <c r="F120" s="78">
        <f t="shared" si="23"/>
        <v>1</v>
      </c>
      <c r="G120" s="212"/>
      <c r="H120" s="212"/>
      <c r="I120" s="88">
        <v>59491.732000000004</v>
      </c>
      <c r="J120" s="79">
        <f t="shared" si="24"/>
        <v>59491.732000000004</v>
      </c>
      <c r="K120" s="80"/>
      <c r="L120" s="80"/>
      <c r="M120" s="78">
        <v>59491.732000000004</v>
      </c>
      <c r="N120" s="145"/>
      <c r="O120" s="94" t="s">
        <v>60</v>
      </c>
      <c r="P120" s="94" t="s">
        <v>60</v>
      </c>
      <c r="Q120" s="142">
        <v>1002.8400000000001</v>
      </c>
      <c r="R120" s="94">
        <v>0</v>
      </c>
      <c r="S120" s="94">
        <v>100</v>
      </c>
      <c r="T120" s="141">
        <v>94.28346456692914</v>
      </c>
      <c r="U120" s="102">
        <v>4.5</v>
      </c>
      <c r="V120" s="102">
        <v>4.42</v>
      </c>
      <c r="W120" s="94">
        <v>0</v>
      </c>
      <c r="X120" s="94">
        <v>0</v>
      </c>
      <c r="Y120" s="193"/>
      <c r="Z120" s="193"/>
    </row>
    <row r="121" spans="1:26" s="73" customFormat="1" ht="37.5" outlineLevel="2" x14ac:dyDescent="0.3">
      <c r="A121" s="84" t="s">
        <v>390</v>
      </c>
      <c r="B121" s="212"/>
      <c r="C121" s="136" t="s">
        <v>232</v>
      </c>
      <c r="D121" s="77" t="s">
        <v>108</v>
      </c>
      <c r="E121" s="87">
        <v>1</v>
      </c>
      <c r="F121" s="78">
        <f t="shared" si="23"/>
        <v>1</v>
      </c>
      <c r="G121" s="212"/>
      <c r="H121" s="212"/>
      <c r="I121" s="88">
        <v>63096.457999999999</v>
      </c>
      <c r="J121" s="79">
        <f t="shared" si="24"/>
        <v>63096.457999999999</v>
      </c>
      <c r="K121" s="80"/>
      <c r="L121" s="80"/>
      <c r="M121" s="78">
        <v>63096.457999999999</v>
      </c>
      <c r="N121" s="145"/>
      <c r="O121" s="94" t="s">
        <v>60</v>
      </c>
      <c r="P121" s="94" t="s">
        <v>60</v>
      </c>
      <c r="Q121" s="142">
        <v>495.99999999999994</v>
      </c>
      <c r="R121" s="94">
        <v>0</v>
      </c>
      <c r="S121" s="94">
        <v>100</v>
      </c>
      <c r="T121" s="141">
        <v>89.876811594202906</v>
      </c>
      <c r="U121" s="102">
        <v>4.5</v>
      </c>
      <c r="V121" s="102">
        <v>4.42</v>
      </c>
      <c r="W121" s="94">
        <v>0</v>
      </c>
      <c r="X121" s="94">
        <v>0</v>
      </c>
      <c r="Y121" s="193"/>
      <c r="Z121" s="193"/>
    </row>
    <row r="122" spans="1:26" s="73" customFormat="1" outlineLevel="2" x14ac:dyDescent="0.3">
      <c r="A122" s="84" t="s">
        <v>391</v>
      </c>
      <c r="B122" s="212"/>
      <c r="C122" s="136" t="s">
        <v>233</v>
      </c>
      <c r="D122" s="77" t="s">
        <v>108</v>
      </c>
      <c r="E122" s="87">
        <v>1</v>
      </c>
      <c r="F122" s="78">
        <f t="shared" si="23"/>
        <v>1</v>
      </c>
      <c r="G122" s="212"/>
      <c r="H122" s="212"/>
      <c r="I122" s="88">
        <v>48344.243000000002</v>
      </c>
      <c r="J122" s="79">
        <f t="shared" si="24"/>
        <v>48344.243000000002</v>
      </c>
      <c r="K122" s="80"/>
      <c r="L122" s="80"/>
      <c r="M122" s="78">
        <v>48344.243000000002</v>
      </c>
      <c r="N122" s="145"/>
      <c r="O122" s="94" t="s">
        <v>60</v>
      </c>
      <c r="P122" s="94" t="s">
        <v>60</v>
      </c>
      <c r="Q122" s="142">
        <v>530.14</v>
      </c>
      <c r="R122" s="94">
        <v>0</v>
      </c>
      <c r="S122" s="94">
        <v>100</v>
      </c>
      <c r="T122" s="141">
        <v>95.16556291390728</v>
      </c>
      <c r="U122" s="102">
        <v>4.5</v>
      </c>
      <c r="V122" s="102">
        <v>4.4000000000000004</v>
      </c>
      <c r="W122" s="94">
        <v>0</v>
      </c>
      <c r="X122" s="94">
        <v>0</v>
      </c>
      <c r="Y122" s="193"/>
      <c r="Z122" s="193"/>
    </row>
    <row r="123" spans="1:26" s="73" customFormat="1" outlineLevel="2" x14ac:dyDescent="0.3">
      <c r="A123" s="84" t="s">
        <v>392</v>
      </c>
      <c r="B123" s="212"/>
      <c r="C123" s="86" t="s">
        <v>234</v>
      </c>
      <c r="D123" s="69" t="s">
        <v>108</v>
      </c>
      <c r="E123" s="87">
        <v>1</v>
      </c>
      <c r="F123" s="78">
        <f t="shared" si="23"/>
        <v>1</v>
      </c>
      <c r="G123" s="212"/>
      <c r="H123" s="212"/>
      <c r="I123" s="88">
        <v>34106.660000000003</v>
      </c>
      <c r="J123" s="79">
        <f t="shared" si="24"/>
        <v>34106.660000000003</v>
      </c>
      <c r="K123" s="72"/>
      <c r="L123" s="72"/>
      <c r="M123" s="78">
        <v>34106.660000000003</v>
      </c>
      <c r="N123" s="145"/>
      <c r="O123" s="94" t="s">
        <v>60</v>
      </c>
      <c r="P123" s="94" t="s">
        <v>60</v>
      </c>
      <c r="Q123" s="142">
        <v>471.5</v>
      </c>
      <c r="R123" s="94">
        <v>0</v>
      </c>
      <c r="S123" s="94">
        <v>100</v>
      </c>
      <c r="T123" s="141">
        <v>93.273743016759781</v>
      </c>
      <c r="U123" s="102">
        <v>4.5</v>
      </c>
      <c r="V123" s="102">
        <v>4.4000000000000004</v>
      </c>
      <c r="W123" s="94">
        <v>0</v>
      </c>
      <c r="X123" s="94">
        <v>0</v>
      </c>
      <c r="Y123" s="193"/>
      <c r="Z123" s="193"/>
    </row>
    <row r="124" spans="1:26" s="73" customFormat="1" outlineLevel="2" x14ac:dyDescent="0.3">
      <c r="A124" s="84" t="s">
        <v>393</v>
      </c>
      <c r="B124" s="212"/>
      <c r="C124" s="90" t="s">
        <v>235</v>
      </c>
      <c r="D124" s="127" t="s">
        <v>108</v>
      </c>
      <c r="E124" s="78">
        <v>1</v>
      </c>
      <c r="F124" s="78">
        <f t="shared" si="23"/>
        <v>1</v>
      </c>
      <c r="G124" s="212"/>
      <c r="H124" s="212"/>
      <c r="I124" s="88">
        <v>72026.69</v>
      </c>
      <c r="J124" s="79">
        <f t="shared" si="24"/>
        <v>72026.69</v>
      </c>
      <c r="K124" s="80"/>
      <c r="L124" s="80"/>
      <c r="M124" s="78">
        <v>72026.69</v>
      </c>
      <c r="N124" s="145"/>
      <c r="O124" s="94" t="s">
        <v>60</v>
      </c>
      <c r="P124" s="94" t="s">
        <v>60</v>
      </c>
      <c r="Q124" s="142">
        <v>401</v>
      </c>
      <c r="R124" s="94">
        <v>0</v>
      </c>
      <c r="S124" s="94">
        <v>100</v>
      </c>
      <c r="T124" s="141">
        <v>86.06635071090048</v>
      </c>
      <c r="U124" s="102">
        <v>4.5</v>
      </c>
      <c r="V124" s="102">
        <v>4.43</v>
      </c>
      <c r="W124" s="94">
        <v>0</v>
      </c>
      <c r="X124" s="94">
        <v>0</v>
      </c>
      <c r="Y124" s="193"/>
      <c r="Z124" s="193"/>
    </row>
    <row r="125" spans="1:26" s="73" customFormat="1" outlineLevel="2" x14ac:dyDescent="0.3">
      <c r="A125" s="84" t="s">
        <v>394</v>
      </c>
      <c r="B125" s="212"/>
      <c r="C125" s="90" t="s">
        <v>236</v>
      </c>
      <c r="D125" s="77" t="s">
        <v>108</v>
      </c>
      <c r="E125" s="78">
        <v>1</v>
      </c>
      <c r="F125" s="78">
        <f t="shared" si="23"/>
        <v>1</v>
      </c>
      <c r="G125" s="212"/>
      <c r="H125" s="212"/>
      <c r="I125" s="88">
        <v>68840.073999999993</v>
      </c>
      <c r="J125" s="79">
        <f t="shared" si="24"/>
        <v>68840.073999999993</v>
      </c>
      <c r="K125" s="80"/>
      <c r="L125" s="80"/>
      <c r="M125" s="78">
        <v>68840.073999999993</v>
      </c>
      <c r="N125" s="145"/>
      <c r="O125" s="94" t="s">
        <v>60</v>
      </c>
      <c r="P125" s="94" t="s">
        <v>60</v>
      </c>
      <c r="Q125" s="142">
        <v>1402.09</v>
      </c>
      <c r="R125" s="94">
        <v>0</v>
      </c>
      <c r="S125" s="94">
        <v>100</v>
      </c>
      <c r="T125" s="141">
        <v>95.233644859813083</v>
      </c>
      <c r="U125" s="102">
        <v>4.5</v>
      </c>
      <c r="V125" s="102">
        <v>4.41</v>
      </c>
      <c r="W125" s="94">
        <v>0</v>
      </c>
      <c r="X125" s="94">
        <v>0</v>
      </c>
      <c r="Y125" s="193"/>
      <c r="Z125" s="193"/>
    </row>
    <row r="126" spans="1:26" s="73" customFormat="1" outlineLevel="2" x14ac:dyDescent="0.3">
      <c r="A126" s="84" t="s">
        <v>395</v>
      </c>
      <c r="B126" s="212"/>
      <c r="C126" s="90" t="s">
        <v>237</v>
      </c>
      <c r="D126" s="77" t="s">
        <v>108</v>
      </c>
      <c r="E126" s="78">
        <v>1</v>
      </c>
      <c r="F126" s="78">
        <f t="shared" si="23"/>
        <v>1</v>
      </c>
      <c r="G126" s="212"/>
      <c r="H126" s="212"/>
      <c r="I126" s="88">
        <v>65123.828000000001</v>
      </c>
      <c r="J126" s="79">
        <f t="shared" si="24"/>
        <v>65123.828000000001</v>
      </c>
      <c r="K126" s="80"/>
      <c r="L126" s="80"/>
      <c r="M126" s="78">
        <v>65123.828000000001</v>
      </c>
      <c r="N126" s="145"/>
      <c r="O126" s="94" t="s">
        <v>60</v>
      </c>
      <c r="P126" s="94" t="s">
        <v>60</v>
      </c>
      <c r="Q126" s="142">
        <v>126.5</v>
      </c>
      <c r="R126" s="94">
        <v>0</v>
      </c>
      <c r="S126" s="94">
        <v>100</v>
      </c>
      <c r="T126" s="141">
        <v>87.804761904761904</v>
      </c>
      <c r="U126" s="102">
        <v>4.5</v>
      </c>
      <c r="V126" s="102">
        <v>4.42</v>
      </c>
      <c r="W126" s="94">
        <v>0</v>
      </c>
      <c r="X126" s="94">
        <v>0</v>
      </c>
      <c r="Y126" s="193"/>
      <c r="Z126" s="193"/>
    </row>
    <row r="127" spans="1:26" s="73" customFormat="1" outlineLevel="2" x14ac:dyDescent="0.3">
      <c r="A127" s="84" t="s">
        <v>396</v>
      </c>
      <c r="B127" s="212"/>
      <c r="C127" s="90" t="s">
        <v>238</v>
      </c>
      <c r="D127" s="77" t="s">
        <v>108</v>
      </c>
      <c r="E127" s="138">
        <v>1</v>
      </c>
      <c r="F127" s="78">
        <f t="shared" si="23"/>
        <v>1</v>
      </c>
      <c r="G127" s="212"/>
      <c r="H127" s="212"/>
      <c r="I127" s="88">
        <v>38466.017</v>
      </c>
      <c r="J127" s="79">
        <f t="shared" si="24"/>
        <v>38466.017</v>
      </c>
      <c r="K127" s="80"/>
      <c r="L127" s="80"/>
      <c r="M127" s="78">
        <v>38466.017</v>
      </c>
      <c r="N127" s="145"/>
      <c r="O127" s="94" t="s">
        <v>60</v>
      </c>
      <c r="P127" s="94" t="s">
        <v>60</v>
      </c>
      <c r="Q127" s="142">
        <v>19</v>
      </c>
      <c r="R127" s="94">
        <v>0</v>
      </c>
      <c r="S127" s="94">
        <v>100</v>
      </c>
      <c r="T127" s="113"/>
      <c r="U127" s="102">
        <v>4.5</v>
      </c>
      <c r="V127" s="102">
        <v>4.3499999999999996</v>
      </c>
      <c r="W127" s="94">
        <v>0</v>
      </c>
      <c r="X127" s="94">
        <v>0</v>
      </c>
      <c r="Y127" s="193"/>
      <c r="Z127" s="193"/>
    </row>
    <row r="128" spans="1:26" s="73" customFormat="1" outlineLevel="1" x14ac:dyDescent="0.3">
      <c r="A128" s="82" t="s">
        <v>124</v>
      </c>
      <c r="B128" s="212"/>
      <c r="C128" s="101" t="s">
        <v>239</v>
      </c>
      <c r="D128" s="77" t="s">
        <v>108</v>
      </c>
      <c r="E128" s="72">
        <f>SUM(E129:E143)</f>
        <v>15</v>
      </c>
      <c r="F128" s="72">
        <f>SUM(F129:F143)</f>
        <v>15</v>
      </c>
      <c r="G128" s="212"/>
      <c r="H128" s="212"/>
      <c r="I128" s="89">
        <f>SUM(I129:I143)</f>
        <v>411875</v>
      </c>
      <c r="J128" s="89">
        <f>SUM(J129:J143)</f>
        <v>411875</v>
      </c>
      <c r="K128" s="80"/>
      <c r="L128" s="80"/>
      <c r="M128" s="148">
        <f>SUM(M129:M143)</f>
        <v>411875</v>
      </c>
      <c r="N128" s="148">
        <v>0</v>
      </c>
      <c r="O128" s="94" t="s">
        <v>60</v>
      </c>
      <c r="P128" s="94" t="s">
        <v>60</v>
      </c>
      <c r="Q128" s="113"/>
      <c r="R128" s="113"/>
      <c r="S128" s="94"/>
      <c r="T128" s="113"/>
      <c r="U128" s="137"/>
      <c r="V128" s="137"/>
      <c r="W128" s="113"/>
      <c r="X128" s="113"/>
      <c r="Y128" s="193"/>
      <c r="Z128" s="193"/>
    </row>
    <row r="129" spans="1:26" s="73" customFormat="1" outlineLevel="2" x14ac:dyDescent="0.3">
      <c r="A129" s="84" t="s">
        <v>397</v>
      </c>
      <c r="B129" s="212"/>
      <c r="C129" s="90" t="s">
        <v>240</v>
      </c>
      <c r="D129" s="77" t="s">
        <v>108</v>
      </c>
      <c r="E129" s="78">
        <v>1</v>
      </c>
      <c r="F129" s="78">
        <f>E129</f>
        <v>1</v>
      </c>
      <c r="G129" s="212"/>
      <c r="H129" s="212"/>
      <c r="I129" s="88">
        <v>28460</v>
      </c>
      <c r="J129" s="79">
        <f>I129</f>
        <v>28460</v>
      </c>
      <c r="K129" s="80"/>
      <c r="L129" s="80"/>
      <c r="M129" s="96">
        <v>28460</v>
      </c>
      <c r="N129" s="78"/>
      <c r="O129" s="94" t="s">
        <v>60</v>
      </c>
      <c r="P129" s="94" t="s">
        <v>60</v>
      </c>
      <c r="Q129" s="142">
        <v>41.350000000000009</v>
      </c>
      <c r="R129" s="94">
        <v>0</v>
      </c>
      <c r="S129" s="94">
        <v>100</v>
      </c>
      <c r="T129" s="94">
        <v>0</v>
      </c>
      <c r="U129" s="102">
        <v>9.52</v>
      </c>
      <c r="V129" s="102">
        <v>9.48</v>
      </c>
      <c r="W129" s="147" t="s">
        <v>60</v>
      </c>
      <c r="X129" s="147" t="s">
        <v>60</v>
      </c>
      <c r="Y129" s="193"/>
      <c r="Z129" s="193"/>
    </row>
    <row r="130" spans="1:26" s="73" customFormat="1" outlineLevel="2" x14ac:dyDescent="0.3">
      <c r="A130" s="84" t="s">
        <v>398</v>
      </c>
      <c r="B130" s="212"/>
      <c r="C130" s="90" t="s">
        <v>241</v>
      </c>
      <c r="D130" s="77" t="s">
        <v>108</v>
      </c>
      <c r="E130" s="78">
        <v>1</v>
      </c>
      <c r="F130" s="78">
        <f t="shared" ref="F130:F143" si="25">E130</f>
        <v>1</v>
      </c>
      <c r="G130" s="212"/>
      <c r="H130" s="212"/>
      <c r="I130" s="88">
        <v>26700</v>
      </c>
      <c r="J130" s="79">
        <f t="shared" ref="J130:J143" si="26">I130</f>
        <v>26700</v>
      </c>
      <c r="K130" s="80"/>
      <c r="L130" s="80"/>
      <c r="M130" s="96">
        <v>26700</v>
      </c>
      <c r="N130" s="78"/>
      <c r="O130" s="94" t="s">
        <v>60</v>
      </c>
      <c r="P130" s="94" t="s">
        <v>60</v>
      </c>
      <c r="Q130" s="141" t="s">
        <v>60</v>
      </c>
      <c r="R130" s="94">
        <v>0</v>
      </c>
      <c r="S130" s="94">
        <v>100</v>
      </c>
      <c r="T130" s="94">
        <v>0</v>
      </c>
      <c r="U130" s="102">
        <v>9.52</v>
      </c>
      <c r="V130" s="102">
        <v>9.48</v>
      </c>
      <c r="W130" s="147" t="s">
        <v>60</v>
      </c>
      <c r="X130" s="147" t="s">
        <v>60</v>
      </c>
      <c r="Y130" s="193"/>
      <c r="Z130" s="193"/>
    </row>
    <row r="131" spans="1:26" s="73" customFormat="1" outlineLevel="2" x14ac:dyDescent="0.3">
      <c r="A131" s="84" t="s">
        <v>399</v>
      </c>
      <c r="B131" s="212"/>
      <c r="C131" s="90" t="s">
        <v>242</v>
      </c>
      <c r="D131" s="77" t="s">
        <v>108</v>
      </c>
      <c r="E131" s="78">
        <v>1</v>
      </c>
      <c r="F131" s="78">
        <f t="shared" si="25"/>
        <v>1</v>
      </c>
      <c r="G131" s="212"/>
      <c r="H131" s="212"/>
      <c r="I131" s="88">
        <v>27400</v>
      </c>
      <c r="J131" s="79">
        <f t="shared" si="26"/>
        <v>27400</v>
      </c>
      <c r="K131" s="80"/>
      <c r="L131" s="80"/>
      <c r="M131" s="96">
        <v>27400</v>
      </c>
      <c r="N131" s="78"/>
      <c r="O131" s="94" t="s">
        <v>60</v>
      </c>
      <c r="P131" s="94" t="s">
        <v>60</v>
      </c>
      <c r="Q131" s="142">
        <v>43</v>
      </c>
      <c r="R131" s="94">
        <v>0</v>
      </c>
      <c r="S131" s="94">
        <v>100</v>
      </c>
      <c r="T131" s="94">
        <v>0</v>
      </c>
      <c r="U131" s="102">
        <v>9.52</v>
      </c>
      <c r="V131" s="102">
        <v>9.48</v>
      </c>
      <c r="W131" s="147" t="s">
        <v>60</v>
      </c>
      <c r="X131" s="147" t="s">
        <v>60</v>
      </c>
      <c r="Y131" s="193"/>
      <c r="Z131" s="193"/>
    </row>
    <row r="132" spans="1:26" s="73" customFormat="1" outlineLevel="2" x14ac:dyDescent="0.3">
      <c r="A132" s="84" t="s">
        <v>400</v>
      </c>
      <c r="B132" s="212"/>
      <c r="C132" s="90" t="s">
        <v>243</v>
      </c>
      <c r="D132" s="77" t="s">
        <v>108</v>
      </c>
      <c r="E132" s="78">
        <v>1</v>
      </c>
      <c r="F132" s="78">
        <f t="shared" si="25"/>
        <v>1</v>
      </c>
      <c r="G132" s="212"/>
      <c r="H132" s="212"/>
      <c r="I132" s="88">
        <v>26045</v>
      </c>
      <c r="J132" s="79">
        <f t="shared" si="26"/>
        <v>26045</v>
      </c>
      <c r="K132" s="80"/>
      <c r="L132" s="80"/>
      <c r="M132" s="96">
        <v>26045</v>
      </c>
      <c r="N132" s="78"/>
      <c r="O132" s="94" t="s">
        <v>60</v>
      </c>
      <c r="P132" s="94" t="s">
        <v>60</v>
      </c>
      <c r="Q132" s="142">
        <v>59</v>
      </c>
      <c r="R132" s="94">
        <v>0</v>
      </c>
      <c r="S132" s="94">
        <v>100</v>
      </c>
      <c r="T132" s="94">
        <v>0</v>
      </c>
      <c r="U132" s="102">
        <v>9.52</v>
      </c>
      <c r="V132" s="102">
        <v>9.48</v>
      </c>
      <c r="W132" s="147" t="s">
        <v>60</v>
      </c>
      <c r="X132" s="147" t="s">
        <v>60</v>
      </c>
      <c r="Y132" s="193"/>
      <c r="Z132" s="193"/>
    </row>
    <row r="133" spans="1:26" s="73" customFormat="1" outlineLevel="2" x14ac:dyDescent="0.3">
      <c r="A133" s="84" t="s">
        <v>401</v>
      </c>
      <c r="B133" s="212"/>
      <c r="C133" s="90" t="s">
        <v>244</v>
      </c>
      <c r="D133" s="77" t="s">
        <v>108</v>
      </c>
      <c r="E133" s="78">
        <v>1</v>
      </c>
      <c r="F133" s="78">
        <f t="shared" si="25"/>
        <v>1</v>
      </c>
      <c r="G133" s="212"/>
      <c r="H133" s="212"/>
      <c r="I133" s="88">
        <v>43025</v>
      </c>
      <c r="J133" s="79">
        <f t="shared" si="26"/>
        <v>43025</v>
      </c>
      <c r="K133" s="80"/>
      <c r="L133" s="80"/>
      <c r="M133" s="96">
        <v>43025</v>
      </c>
      <c r="N133" s="78"/>
      <c r="O133" s="94" t="s">
        <v>60</v>
      </c>
      <c r="P133" s="94" t="s">
        <v>60</v>
      </c>
      <c r="Q133" s="141" t="s">
        <v>60</v>
      </c>
      <c r="R133" s="94">
        <v>0</v>
      </c>
      <c r="S133" s="94">
        <v>100</v>
      </c>
      <c r="T133" s="94">
        <v>0</v>
      </c>
      <c r="U133" s="102">
        <v>9.52</v>
      </c>
      <c r="V133" s="102">
        <v>9.48</v>
      </c>
      <c r="W133" s="147" t="s">
        <v>60</v>
      </c>
      <c r="X133" s="147" t="s">
        <v>60</v>
      </c>
      <c r="Y133" s="193"/>
      <c r="Z133" s="193"/>
    </row>
    <row r="134" spans="1:26" s="73" customFormat="1" outlineLevel="2" x14ac:dyDescent="0.3">
      <c r="A134" s="84" t="s">
        <v>402</v>
      </c>
      <c r="B134" s="212"/>
      <c r="C134" s="90" t="s">
        <v>245</v>
      </c>
      <c r="D134" s="77" t="s">
        <v>108</v>
      </c>
      <c r="E134" s="78">
        <v>1</v>
      </c>
      <c r="F134" s="78">
        <f t="shared" si="25"/>
        <v>1</v>
      </c>
      <c r="G134" s="212"/>
      <c r="H134" s="212"/>
      <c r="I134" s="88">
        <v>36600</v>
      </c>
      <c r="J134" s="79">
        <f t="shared" si="26"/>
        <v>36600</v>
      </c>
      <c r="K134" s="80"/>
      <c r="L134" s="80"/>
      <c r="M134" s="96">
        <v>36600</v>
      </c>
      <c r="N134" s="78"/>
      <c r="O134" s="94" t="s">
        <v>60</v>
      </c>
      <c r="P134" s="94" t="s">
        <v>60</v>
      </c>
      <c r="Q134" s="141">
        <v>89</v>
      </c>
      <c r="R134" s="94">
        <v>0</v>
      </c>
      <c r="S134" s="94">
        <v>100</v>
      </c>
      <c r="T134" s="94">
        <v>0</v>
      </c>
      <c r="U134" s="102">
        <v>9.52</v>
      </c>
      <c r="V134" s="102">
        <v>9.48</v>
      </c>
      <c r="W134" s="147" t="s">
        <v>60</v>
      </c>
      <c r="X134" s="147" t="s">
        <v>60</v>
      </c>
      <c r="Y134" s="193"/>
      <c r="Z134" s="193"/>
    </row>
    <row r="135" spans="1:26" s="73" customFormat="1" outlineLevel="2" x14ac:dyDescent="0.3">
      <c r="A135" s="84" t="s">
        <v>403</v>
      </c>
      <c r="B135" s="212"/>
      <c r="C135" s="90" t="s">
        <v>246</v>
      </c>
      <c r="D135" s="77" t="s">
        <v>108</v>
      </c>
      <c r="E135" s="78">
        <v>1</v>
      </c>
      <c r="F135" s="78">
        <f t="shared" si="25"/>
        <v>1</v>
      </c>
      <c r="G135" s="212"/>
      <c r="H135" s="212"/>
      <c r="I135" s="88">
        <v>19320</v>
      </c>
      <c r="J135" s="79">
        <f t="shared" si="26"/>
        <v>19320</v>
      </c>
      <c r="K135" s="80"/>
      <c r="L135" s="80"/>
      <c r="M135" s="96">
        <v>19320</v>
      </c>
      <c r="N135" s="78"/>
      <c r="O135" s="94" t="s">
        <v>60</v>
      </c>
      <c r="P135" s="94" t="s">
        <v>60</v>
      </c>
      <c r="Q135" s="113"/>
      <c r="R135" s="94">
        <v>0</v>
      </c>
      <c r="S135" s="94">
        <v>100</v>
      </c>
      <c r="T135" s="94">
        <v>0</v>
      </c>
      <c r="U135" s="102">
        <v>9.52</v>
      </c>
      <c r="V135" s="102">
        <v>9.48</v>
      </c>
      <c r="W135" s="147" t="s">
        <v>60</v>
      </c>
      <c r="X135" s="147" t="s">
        <v>60</v>
      </c>
      <c r="Y135" s="193"/>
      <c r="Z135" s="193"/>
    </row>
    <row r="136" spans="1:26" s="73" customFormat="1" outlineLevel="2" x14ac:dyDescent="0.3">
      <c r="A136" s="84" t="s">
        <v>404</v>
      </c>
      <c r="B136" s="212"/>
      <c r="C136" s="90" t="s">
        <v>247</v>
      </c>
      <c r="D136" s="77" t="s">
        <v>108</v>
      </c>
      <c r="E136" s="78">
        <v>1</v>
      </c>
      <c r="F136" s="78">
        <f t="shared" si="25"/>
        <v>1</v>
      </c>
      <c r="G136" s="212"/>
      <c r="H136" s="212"/>
      <c r="I136" s="88">
        <v>28140</v>
      </c>
      <c r="J136" s="79">
        <f t="shared" si="26"/>
        <v>28140</v>
      </c>
      <c r="K136" s="80"/>
      <c r="L136" s="80"/>
      <c r="M136" s="96">
        <v>28140</v>
      </c>
      <c r="N136" s="78"/>
      <c r="O136" s="94" t="s">
        <v>60</v>
      </c>
      <c r="P136" s="94" t="s">
        <v>60</v>
      </c>
      <c r="Q136" s="142">
        <v>59</v>
      </c>
      <c r="R136" s="94">
        <v>0</v>
      </c>
      <c r="S136" s="94">
        <v>100</v>
      </c>
      <c r="T136" s="94">
        <v>0</v>
      </c>
      <c r="U136" s="102">
        <v>9.52</v>
      </c>
      <c r="V136" s="102">
        <v>9.48</v>
      </c>
      <c r="W136" s="147" t="s">
        <v>60</v>
      </c>
      <c r="X136" s="147" t="s">
        <v>60</v>
      </c>
      <c r="Y136" s="193"/>
      <c r="Z136" s="193"/>
    </row>
    <row r="137" spans="1:26" s="73" customFormat="1" outlineLevel="2" x14ac:dyDescent="0.3">
      <c r="A137" s="84" t="s">
        <v>405</v>
      </c>
      <c r="B137" s="212"/>
      <c r="C137" s="90" t="s">
        <v>248</v>
      </c>
      <c r="D137" s="77" t="s">
        <v>108</v>
      </c>
      <c r="E137" s="78">
        <v>1</v>
      </c>
      <c r="F137" s="78">
        <f t="shared" si="25"/>
        <v>1</v>
      </c>
      <c r="G137" s="212"/>
      <c r="H137" s="212"/>
      <c r="I137" s="88">
        <v>14915</v>
      </c>
      <c r="J137" s="79">
        <f t="shared" si="26"/>
        <v>14915</v>
      </c>
      <c r="K137" s="80"/>
      <c r="L137" s="80"/>
      <c r="M137" s="96">
        <v>14915</v>
      </c>
      <c r="N137" s="78"/>
      <c r="O137" s="94" t="s">
        <v>60</v>
      </c>
      <c r="P137" s="94" t="s">
        <v>60</v>
      </c>
      <c r="Q137" s="142">
        <v>49.02</v>
      </c>
      <c r="R137" s="94">
        <v>0</v>
      </c>
      <c r="S137" s="94">
        <v>100</v>
      </c>
      <c r="T137" s="94">
        <v>0</v>
      </c>
      <c r="U137" s="102">
        <v>9.52</v>
      </c>
      <c r="V137" s="102">
        <v>9.48</v>
      </c>
      <c r="W137" s="147" t="s">
        <v>60</v>
      </c>
      <c r="X137" s="147" t="s">
        <v>60</v>
      </c>
      <c r="Y137" s="193"/>
      <c r="Z137" s="193"/>
    </row>
    <row r="138" spans="1:26" s="73" customFormat="1" outlineLevel="2" x14ac:dyDescent="0.3">
      <c r="A138" s="84" t="s">
        <v>406</v>
      </c>
      <c r="B138" s="212"/>
      <c r="C138" s="90" t="s">
        <v>249</v>
      </c>
      <c r="D138" s="77" t="s">
        <v>108</v>
      </c>
      <c r="E138" s="78">
        <v>1</v>
      </c>
      <c r="F138" s="78">
        <f t="shared" si="25"/>
        <v>1</v>
      </c>
      <c r="G138" s="212"/>
      <c r="H138" s="212"/>
      <c r="I138" s="88">
        <v>29130</v>
      </c>
      <c r="J138" s="79">
        <f t="shared" si="26"/>
        <v>29130</v>
      </c>
      <c r="K138" s="80"/>
      <c r="L138" s="80"/>
      <c r="M138" s="96">
        <v>29130</v>
      </c>
      <c r="N138" s="78"/>
      <c r="O138" s="94" t="s">
        <v>60</v>
      </c>
      <c r="P138" s="94" t="s">
        <v>60</v>
      </c>
      <c r="Q138" s="142">
        <v>133</v>
      </c>
      <c r="R138" s="94">
        <v>0</v>
      </c>
      <c r="S138" s="94">
        <v>100</v>
      </c>
      <c r="T138" s="94">
        <v>0</v>
      </c>
      <c r="U138" s="102">
        <v>9.52</v>
      </c>
      <c r="V138" s="102">
        <v>9.48</v>
      </c>
      <c r="W138" s="147" t="s">
        <v>60</v>
      </c>
      <c r="X138" s="147" t="s">
        <v>60</v>
      </c>
      <c r="Y138" s="193"/>
      <c r="Z138" s="193"/>
    </row>
    <row r="139" spans="1:26" s="73" customFormat="1" outlineLevel="2" x14ac:dyDescent="0.3">
      <c r="A139" s="84" t="s">
        <v>407</v>
      </c>
      <c r="B139" s="212"/>
      <c r="C139" s="90" t="s">
        <v>250</v>
      </c>
      <c r="D139" s="77" t="s">
        <v>108</v>
      </c>
      <c r="E139" s="78">
        <v>1</v>
      </c>
      <c r="F139" s="78">
        <f t="shared" si="25"/>
        <v>1</v>
      </c>
      <c r="G139" s="212"/>
      <c r="H139" s="212"/>
      <c r="I139" s="88">
        <v>14040</v>
      </c>
      <c r="J139" s="79">
        <f t="shared" si="26"/>
        <v>14040</v>
      </c>
      <c r="K139" s="80"/>
      <c r="L139" s="80"/>
      <c r="M139" s="96">
        <v>14040</v>
      </c>
      <c r="N139" s="78"/>
      <c r="O139" s="94" t="s">
        <v>60</v>
      </c>
      <c r="P139" s="94" t="s">
        <v>60</v>
      </c>
      <c r="Q139" s="142">
        <v>24</v>
      </c>
      <c r="R139" s="94">
        <v>0</v>
      </c>
      <c r="S139" s="94">
        <v>100</v>
      </c>
      <c r="T139" s="94">
        <v>0</v>
      </c>
      <c r="U139" s="102">
        <v>9.52</v>
      </c>
      <c r="V139" s="102">
        <v>9.48</v>
      </c>
      <c r="W139" s="147" t="s">
        <v>60</v>
      </c>
      <c r="X139" s="147" t="s">
        <v>60</v>
      </c>
      <c r="Y139" s="193"/>
      <c r="Z139" s="193"/>
    </row>
    <row r="140" spans="1:26" s="73" customFormat="1" outlineLevel="2" x14ac:dyDescent="0.3">
      <c r="A140" s="84" t="s">
        <v>408</v>
      </c>
      <c r="B140" s="212"/>
      <c r="C140" s="90" t="s">
        <v>251</v>
      </c>
      <c r="D140" s="77" t="s">
        <v>108</v>
      </c>
      <c r="E140" s="78">
        <v>1</v>
      </c>
      <c r="F140" s="78">
        <f t="shared" si="25"/>
        <v>1</v>
      </c>
      <c r="G140" s="212"/>
      <c r="H140" s="212"/>
      <c r="I140" s="88">
        <v>25160</v>
      </c>
      <c r="J140" s="79">
        <f t="shared" si="26"/>
        <v>25160</v>
      </c>
      <c r="K140" s="80"/>
      <c r="L140" s="80"/>
      <c r="M140" s="96">
        <v>25160</v>
      </c>
      <c r="N140" s="78"/>
      <c r="O140" s="94" t="s">
        <v>60</v>
      </c>
      <c r="P140" s="94" t="s">
        <v>60</v>
      </c>
      <c r="Q140" s="142">
        <v>7</v>
      </c>
      <c r="R140" s="94">
        <v>0</v>
      </c>
      <c r="S140" s="94">
        <v>100</v>
      </c>
      <c r="T140" s="94">
        <v>0</v>
      </c>
      <c r="U140" s="102">
        <v>9.52</v>
      </c>
      <c r="V140" s="102">
        <v>9.48</v>
      </c>
      <c r="W140" s="147" t="s">
        <v>60</v>
      </c>
      <c r="X140" s="147" t="s">
        <v>60</v>
      </c>
      <c r="Y140" s="193"/>
      <c r="Z140" s="193"/>
    </row>
    <row r="141" spans="1:26" s="73" customFormat="1" outlineLevel="2" x14ac:dyDescent="0.3">
      <c r="A141" s="84" t="s">
        <v>409</v>
      </c>
      <c r="B141" s="212"/>
      <c r="C141" s="90" t="s">
        <v>252</v>
      </c>
      <c r="D141" s="77" t="s">
        <v>108</v>
      </c>
      <c r="E141" s="78">
        <v>1</v>
      </c>
      <c r="F141" s="78">
        <f t="shared" si="25"/>
        <v>1</v>
      </c>
      <c r="G141" s="212"/>
      <c r="H141" s="212"/>
      <c r="I141" s="88">
        <v>31305</v>
      </c>
      <c r="J141" s="79">
        <f t="shared" si="26"/>
        <v>31305</v>
      </c>
      <c r="K141" s="80"/>
      <c r="L141" s="80"/>
      <c r="M141" s="96">
        <v>31305</v>
      </c>
      <c r="N141" s="78"/>
      <c r="O141" s="94" t="s">
        <v>60</v>
      </c>
      <c r="P141" s="94" t="s">
        <v>60</v>
      </c>
      <c r="Q141" s="141" t="s">
        <v>60</v>
      </c>
      <c r="R141" s="94">
        <v>0</v>
      </c>
      <c r="S141" s="94">
        <v>100</v>
      </c>
      <c r="T141" s="94">
        <v>0</v>
      </c>
      <c r="U141" s="102">
        <v>9.52</v>
      </c>
      <c r="V141" s="102">
        <v>9.48</v>
      </c>
      <c r="W141" s="147" t="s">
        <v>60</v>
      </c>
      <c r="X141" s="147" t="s">
        <v>60</v>
      </c>
      <c r="Y141" s="193"/>
      <c r="Z141" s="193"/>
    </row>
    <row r="142" spans="1:26" s="73" customFormat="1" outlineLevel="2" x14ac:dyDescent="0.3">
      <c r="A142" s="84" t="s">
        <v>410</v>
      </c>
      <c r="B142" s="212"/>
      <c r="C142" s="90" t="s">
        <v>253</v>
      </c>
      <c r="D142" s="77" t="s">
        <v>108</v>
      </c>
      <c r="E142" s="78">
        <v>1</v>
      </c>
      <c r="F142" s="78">
        <f t="shared" si="25"/>
        <v>1</v>
      </c>
      <c r="G142" s="212"/>
      <c r="H142" s="212"/>
      <c r="I142" s="88">
        <v>31310</v>
      </c>
      <c r="J142" s="79">
        <f t="shared" si="26"/>
        <v>31310</v>
      </c>
      <c r="K142" s="80"/>
      <c r="L142" s="80"/>
      <c r="M142" s="96">
        <v>31310</v>
      </c>
      <c r="N142" s="78"/>
      <c r="O142" s="94" t="s">
        <v>60</v>
      </c>
      <c r="P142" s="94" t="s">
        <v>60</v>
      </c>
      <c r="Q142" s="141">
        <v>4</v>
      </c>
      <c r="R142" s="94">
        <v>0</v>
      </c>
      <c r="S142" s="94">
        <v>100</v>
      </c>
      <c r="T142" s="94">
        <v>0</v>
      </c>
      <c r="U142" s="102">
        <v>9.52</v>
      </c>
      <c r="V142" s="102">
        <v>9.48</v>
      </c>
      <c r="W142" s="147" t="s">
        <v>60</v>
      </c>
      <c r="X142" s="147" t="s">
        <v>60</v>
      </c>
      <c r="Y142" s="193"/>
      <c r="Z142" s="193"/>
    </row>
    <row r="143" spans="1:26" s="73" customFormat="1" outlineLevel="2" x14ac:dyDescent="0.3">
      <c r="A143" s="84" t="s">
        <v>411</v>
      </c>
      <c r="B143" s="212"/>
      <c r="C143" s="90" t="s">
        <v>254</v>
      </c>
      <c r="D143" s="77" t="s">
        <v>108</v>
      </c>
      <c r="E143" s="78">
        <v>1</v>
      </c>
      <c r="F143" s="78">
        <f t="shared" si="25"/>
        <v>1</v>
      </c>
      <c r="G143" s="212"/>
      <c r="H143" s="212"/>
      <c r="I143" s="88">
        <v>30325</v>
      </c>
      <c r="J143" s="79">
        <f t="shared" si="26"/>
        <v>30325</v>
      </c>
      <c r="K143" s="80"/>
      <c r="L143" s="80"/>
      <c r="M143" s="96">
        <v>30325</v>
      </c>
      <c r="N143" s="78"/>
      <c r="O143" s="94" t="s">
        <v>60</v>
      </c>
      <c r="P143" s="94" t="s">
        <v>60</v>
      </c>
      <c r="Q143" s="142">
        <v>75</v>
      </c>
      <c r="R143" s="94">
        <v>0</v>
      </c>
      <c r="S143" s="94">
        <v>100</v>
      </c>
      <c r="T143" s="94">
        <v>0</v>
      </c>
      <c r="U143" s="102">
        <v>9.52</v>
      </c>
      <c r="V143" s="102">
        <v>9.48</v>
      </c>
      <c r="W143" s="147" t="s">
        <v>60</v>
      </c>
      <c r="X143" s="147" t="s">
        <v>60</v>
      </c>
      <c r="Y143" s="193"/>
      <c r="Z143" s="193"/>
    </row>
    <row r="144" spans="1:26" s="73" customFormat="1" outlineLevel="1" x14ac:dyDescent="0.3">
      <c r="A144" s="82" t="s">
        <v>125</v>
      </c>
      <c r="B144" s="212"/>
      <c r="C144" s="101" t="s">
        <v>255</v>
      </c>
      <c r="D144" s="77" t="s">
        <v>108</v>
      </c>
      <c r="E144" s="72">
        <f>SUM(E145:E166)</f>
        <v>22</v>
      </c>
      <c r="F144" s="72">
        <f>SUM(F145:F166)</f>
        <v>22</v>
      </c>
      <c r="G144" s="212"/>
      <c r="H144" s="212"/>
      <c r="I144" s="89">
        <f>SUM(I145:I166)</f>
        <v>61605</v>
      </c>
      <c r="J144" s="89">
        <f>SUM(J145:J166)</f>
        <v>61605</v>
      </c>
      <c r="K144" s="80"/>
      <c r="L144" s="80"/>
      <c r="M144" s="148">
        <f>SUM(M145:M166)</f>
        <v>61605</v>
      </c>
      <c r="N144" s="72">
        <v>0</v>
      </c>
      <c r="O144" s="94" t="s">
        <v>60</v>
      </c>
      <c r="P144" s="94" t="s">
        <v>60</v>
      </c>
      <c r="Q144" s="113"/>
      <c r="R144" s="113"/>
      <c r="S144" s="100"/>
      <c r="T144" s="100"/>
      <c r="U144" s="137"/>
      <c r="V144" s="137"/>
      <c r="W144" s="113"/>
      <c r="X144" s="113"/>
      <c r="Y144" s="193"/>
      <c r="Z144" s="193"/>
    </row>
    <row r="145" spans="1:26" s="73" customFormat="1" ht="37.5" outlineLevel="2" x14ac:dyDescent="0.3">
      <c r="A145" s="84" t="s">
        <v>412</v>
      </c>
      <c r="B145" s="212"/>
      <c r="C145" s="90" t="s">
        <v>256</v>
      </c>
      <c r="D145" s="77" t="s">
        <v>108</v>
      </c>
      <c r="E145" s="78">
        <v>1</v>
      </c>
      <c r="F145" s="78">
        <v>1</v>
      </c>
      <c r="G145" s="212"/>
      <c r="H145" s="212"/>
      <c r="I145" s="88">
        <v>2104.683</v>
      </c>
      <c r="J145" s="79">
        <f>I145</f>
        <v>2104.683</v>
      </c>
      <c r="K145" s="80"/>
      <c r="L145" s="80"/>
      <c r="M145" s="96">
        <v>2104.683</v>
      </c>
      <c r="N145" s="78"/>
      <c r="O145" s="94" t="s">
        <v>60</v>
      </c>
      <c r="P145" s="94" t="s">
        <v>60</v>
      </c>
      <c r="Q145" s="139" t="s">
        <v>60</v>
      </c>
      <c r="R145" s="139" t="s">
        <v>60</v>
      </c>
      <c r="S145" s="139" t="s">
        <v>60</v>
      </c>
      <c r="T145" s="139" t="s">
        <v>60</v>
      </c>
      <c r="U145" s="139" t="s">
        <v>60</v>
      </c>
      <c r="V145" s="139" t="s">
        <v>60</v>
      </c>
      <c r="W145" s="144" t="s">
        <v>60</v>
      </c>
      <c r="X145" s="144" t="s">
        <v>60</v>
      </c>
      <c r="Y145" s="193"/>
      <c r="Z145" s="193"/>
    </row>
    <row r="146" spans="1:26" s="73" customFormat="1" ht="37.5" outlineLevel="2" x14ac:dyDescent="0.3">
      <c r="A146" s="84" t="s">
        <v>413</v>
      </c>
      <c r="B146" s="212"/>
      <c r="C146" s="90" t="s">
        <v>257</v>
      </c>
      <c r="D146" s="77" t="s">
        <v>108</v>
      </c>
      <c r="E146" s="78">
        <v>1</v>
      </c>
      <c r="F146" s="78">
        <v>1</v>
      </c>
      <c r="G146" s="212"/>
      <c r="H146" s="212"/>
      <c r="I146" s="88">
        <v>2701.962</v>
      </c>
      <c r="J146" s="79">
        <f t="shared" ref="J146:J166" si="27">I146</f>
        <v>2701.962</v>
      </c>
      <c r="K146" s="80"/>
      <c r="L146" s="80"/>
      <c r="M146" s="96">
        <v>2701.962</v>
      </c>
      <c r="N146" s="78"/>
      <c r="O146" s="94" t="s">
        <v>60</v>
      </c>
      <c r="P146" s="94" t="s">
        <v>60</v>
      </c>
      <c r="Q146" s="139" t="s">
        <v>60</v>
      </c>
      <c r="R146" s="139" t="s">
        <v>60</v>
      </c>
      <c r="S146" s="139" t="s">
        <v>60</v>
      </c>
      <c r="T146" s="139" t="s">
        <v>60</v>
      </c>
      <c r="U146" s="139" t="s">
        <v>60</v>
      </c>
      <c r="V146" s="139" t="s">
        <v>60</v>
      </c>
      <c r="W146" s="144" t="s">
        <v>60</v>
      </c>
      <c r="X146" s="144" t="s">
        <v>60</v>
      </c>
      <c r="Y146" s="193"/>
      <c r="Z146" s="193"/>
    </row>
    <row r="147" spans="1:26" s="73" customFormat="1" ht="37.5" outlineLevel="2" x14ac:dyDescent="0.3">
      <c r="A147" s="84" t="s">
        <v>414</v>
      </c>
      <c r="B147" s="212"/>
      <c r="C147" s="90" t="s">
        <v>258</v>
      </c>
      <c r="D147" s="77" t="s">
        <v>108</v>
      </c>
      <c r="E147" s="78">
        <v>1</v>
      </c>
      <c r="F147" s="78">
        <v>1</v>
      </c>
      <c r="G147" s="212"/>
      <c r="H147" s="212"/>
      <c r="I147" s="88">
        <v>2030.7059999999999</v>
      </c>
      <c r="J147" s="79">
        <f t="shared" si="27"/>
        <v>2030.7059999999999</v>
      </c>
      <c r="K147" s="80"/>
      <c r="L147" s="80"/>
      <c r="M147" s="96">
        <v>2030.7059999999999</v>
      </c>
      <c r="N147" s="78"/>
      <c r="O147" s="94" t="s">
        <v>60</v>
      </c>
      <c r="P147" s="94" t="s">
        <v>60</v>
      </c>
      <c r="Q147" s="139" t="s">
        <v>60</v>
      </c>
      <c r="R147" s="139" t="s">
        <v>60</v>
      </c>
      <c r="S147" s="139" t="s">
        <v>60</v>
      </c>
      <c r="T147" s="139" t="s">
        <v>60</v>
      </c>
      <c r="U147" s="139" t="s">
        <v>60</v>
      </c>
      <c r="V147" s="139" t="s">
        <v>60</v>
      </c>
      <c r="W147" s="144" t="s">
        <v>60</v>
      </c>
      <c r="X147" s="144" t="s">
        <v>60</v>
      </c>
      <c r="Y147" s="193"/>
      <c r="Z147" s="193"/>
    </row>
    <row r="148" spans="1:26" s="73" customFormat="1" ht="37.5" outlineLevel="2" x14ac:dyDescent="0.3">
      <c r="A148" s="84" t="s">
        <v>415</v>
      </c>
      <c r="B148" s="212"/>
      <c r="C148" s="90" t="s">
        <v>259</v>
      </c>
      <c r="D148" s="77" t="s">
        <v>108</v>
      </c>
      <c r="E148" s="78">
        <v>1</v>
      </c>
      <c r="F148" s="78">
        <v>1</v>
      </c>
      <c r="G148" s="212"/>
      <c r="H148" s="212"/>
      <c r="I148" s="88">
        <v>2030.7059999999999</v>
      </c>
      <c r="J148" s="79">
        <f t="shared" si="27"/>
        <v>2030.7059999999999</v>
      </c>
      <c r="K148" s="80"/>
      <c r="L148" s="80"/>
      <c r="M148" s="96">
        <v>2030.7059999999999</v>
      </c>
      <c r="N148" s="78"/>
      <c r="O148" s="94" t="s">
        <v>60</v>
      </c>
      <c r="P148" s="94" t="s">
        <v>60</v>
      </c>
      <c r="Q148" s="139" t="s">
        <v>60</v>
      </c>
      <c r="R148" s="139" t="s">
        <v>60</v>
      </c>
      <c r="S148" s="139" t="s">
        <v>60</v>
      </c>
      <c r="T148" s="139" t="s">
        <v>60</v>
      </c>
      <c r="U148" s="139" t="s">
        <v>60</v>
      </c>
      <c r="V148" s="139" t="s">
        <v>60</v>
      </c>
      <c r="W148" s="144" t="s">
        <v>60</v>
      </c>
      <c r="X148" s="144" t="s">
        <v>60</v>
      </c>
      <c r="Y148" s="193"/>
      <c r="Z148" s="193"/>
    </row>
    <row r="149" spans="1:26" s="73" customFormat="1" ht="37.5" outlineLevel="2" x14ac:dyDescent="0.3">
      <c r="A149" s="84" t="s">
        <v>416</v>
      </c>
      <c r="B149" s="212"/>
      <c r="C149" s="90" t="s">
        <v>260</v>
      </c>
      <c r="D149" s="77" t="s">
        <v>108</v>
      </c>
      <c r="E149" s="78">
        <v>1</v>
      </c>
      <c r="F149" s="78">
        <v>1</v>
      </c>
      <c r="G149" s="212"/>
      <c r="H149" s="212"/>
      <c r="I149" s="88">
        <v>2030.7059999999999</v>
      </c>
      <c r="J149" s="79">
        <f t="shared" si="27"/>
        <v>2030.7059999999999</v>
      </c>
      <c r="K149" s="80"/>
      <c r="L149" s="80"/>
      <c r="M149" s="96">
        <v>2030.7059999999999</v>
      </c>
      <c r="N149" s="78"/>
      <c r="O149" s="94" t="s">
        <v>60</v>
      </c>
      <c r="P149" s="94" t="s">
        <v>60</v>
      </c>
      <c r="Q149" s="139" t="s">
        <v>60</v>
      </c>
      <c r="R149" s="139" t="s">
        <v>60</v>
      </c>
      <c r="S149" s="139" t="s">
        <v>60</v>
      </c>
      <c r="T149" s="139" t="s">
        <v>60</v>
      </c>
      <c r="U149" s="139" t="s">
        <v>60</v>
      </c>
      <c r="V149" s="139" t="s">
        <v>60</v>
      </c>
      <c r="W149" s="144" t="s">
        <v>60</v>
      </c>
      <c r="X149" s="144" t="s">
        <v>60</v>
      </c>
      <c r="Y149" s="193"/>
      <c r="Z149" s="193"/>
    </row>
    <row r="150" spans="1:26" s="73" customFormat="1" ht="37.5" outlineLevel="2" x14ac:dyDescent="0.3">
      <c r="A150" s="84" t="s">
        <v>417</v>
      </c>
      <c r="B150" s="212"/>
      <c r="C150" s="90" t="s">
        <v>261</v>
      </c>
      <c r="D150" s="77" t="s">
        <v>108</v>
      </c>
      <c r="E150" s="78">
        <v>1</v>
      </c>
      <c r="F150" s="78">
        <v>1</v>
      </c>
      <c r="G150" s="212"/>
      <c r="H150" s="212"/>
      <c r="I150" s="88">
        <v>2123.6239999999998</v>
      </c>
      <c r="J150" s="79">
        <f t="shared" si="27"/>
        <v>2123.6239999999998</v>
      </c>
      <c r="K150" s="80"/>
      <c r="L150" s="80"/>
      <c r="M150" s="96">
        <v>2123.6239999999998</v>
      </c>
      <c r="N150" s="78"/>
      <c r="O150" s="94" t="s">
        <v>60</v>
      </c>
      <c r="P150" s="94" t="s">
        <v>60</v>
      </c>
      <c r="Q150" s="139" t="s">
        <v>60</v>
      </c>
      <c r="R150" s="139" t="s">
        <v>60</v>
      </c>
      <c r="S150" s="139" t="s">
        <v>60</v>
      </c>
      <c r="T150" s="139" t="s">
        <v>60</v>
      </c>
      <c r="U150" s="139" t="s">
        <v>60</v>
      </c>
      <c r="V150" s="139" t="s">
        <v>60</v>
      </c>
      <c r="W150" s="144" t="s">
        <v>60</v>
      </c>
      <c r="X150" s="144" t="s">
        <v>60</v>
      </c>
      <c r="Y150" s="193"/>
      <c r="Z150" s="193"/>
    </row>
    <row r="151" spans="1:26" s="73" customFormat="1" ht="37.5" outlineLevel="2" x14ac:dyDescent="0.3">
      <c r="A151" s="84" t="s">
        <v>418</v>
      </c>
      <c r="B151" s="212"/>
      <c r="C151" s="90" t="s">
        <v>262</v>
      </c>
      <c r="D151" s="77" t="s">
        <v>108</v>
      </c>
      <c r="E151" s="78">
        <v>1</v>
      </c>
      <c r="F151" s="78">
        <v>1</v>
      </c>
      <c r="G151" s="212"/>
      <c r="H151" s="212"/>
      <c r="I151" s="88">
        <v>1905.59</v>
      </c>
      <c r="J151" s="79">
        <f t="shared" si="27"/>
        <v>1905.59</v>
      </c>
      <c r="K151" s="80"/>
      <c r="L151" s="80"/>
      <c r="M151" s="96">
        <v>1905.59</v>
      </c>
      <c r="N151" s="78"/>
      <c r="O151" s="94" t="s">
        <v>60</v>
      </c>
      <c r="P151" s="94" t="s">
        <v>60</v>
      </c>
      <c r="Q151" s="139" t="s">
        <v>60</v>
      </c>
      <c r="R151" s="139" t="s">
        <v>60</v>
      </c>
      <c r="S151" s="139" t="s">
        <v>60</v>
      </c>
      <c r="T151" s="139" t="s">
        <v>60</v>
      </c>
      <c r="U151" s="139" t="s">
        <v>60</v>
      </c>
      <c r="V151" s="139" t="s">
        <v>60</v>
      </c>
      <c r="W151" s="144" t="s">
        <v>60</v>
      </c>
      <c r="X151" s="144" t="s">
        <v>60</v>
      </c>
      <c r="Y151" s="193"/>
      <c r="Z151" s="193"/>
    </row>
    <row r="152" spans="1:26" s="73" customFormat="1" ht="37.5" outlineLevel="2" x14ac:dyDescent="0.3">
      <c r="A152" s="84" t="s">
        <v>419</v>
      </c>
      <c r="B152" s="212"/>
      <c r="C152" s="90" t="s">
        <v>263</v>
      </c>
      <c r="D152" s="77" t="s">
        <v>108</v>
      </c>
      <c r="E152" s="78">
        <v>1</v>
      </c>
      <c r="F152" s="78">
        <v>1</v>
      </c>
      <c r="G152" s="212"/>
      <c r="H152" s="212"/>
      <c r="I152" s="88">
        <v>2030.7059999999999</v>
      </c>
      <c r="J152" s="79">
        <f t="shared" si="27"/>
        <v>2030.7059999999999</v>
      </c>
      <c r="K152" s="80"/>
      <c r="L152" s="80"/>
      <c r="M152" s="96">
        <v>2030.7059999999999</v>
      </c>
      <c r="N152" s="78"/>
      <c r="O152" s="94" t="s">
        <v>60</v>
      </c>
      <c r="P152" s="94" t="s">
        <v>60</v>
      </c>
      <c r="Q152" s="139" t="s">
        <v>60</v>
      </c>
      <c r="R152" s="139" t="s">
        <v>60</v>
      </c>
      <c r="S152" s="139" t="s">
        <v>60</v>
      </c>
      <c r="T152" s="139" t="s">
        <v>60</v>
      </c>
      <c r="U152" s="139" t="s">
        <v>60</v>
      </c>
      <c r="V152" s="139" t="s">
        <v>60</v>
      </c>
      <c r="W152" s="144" t="s">
        <v>60</v>
      </c>
      <c r="X152" s="144" t="s">
        <v>60</v>
      </c>
      <c r="Y152" s="193"/>
      <c r="Z152" s="193"/>
    </row>
    <row r="153" spans="1:26" s="73" customFormat="1" ht="37.5" outlineLevel="2" x14ac:dyDescent="0.3">
      <c r="A153" s="84" t="s">
        <v>420</v>
      </c>
      <c r="B153" s="212"/>
      <c r="C153" s="90" t="s">
        <v>264</v>
      </c>
      <c r="D153" s="77" t="s">
        <v>108</v>
      </c>
      <c r="E153" s="78">
        <v>1</v>
      </c>
      <c r="F153" s="78">
        <v>1</v>
      </c>
      <c r="G153" s="212"/>
      <c r="H153" s="212"/>
      <c r="I153" s="88">
        <v>1905.59</v>
      </c>
      <c r="J153" s="79">
        <f t="shared" si="27"/>
        <v>1905.59</v>
      </c>
      <c r="K153" s="80"/>
      <c r="L153" s="80"/>
      <c r="M153" s="96">
        <v>1905.59</v>
      </c>
      <c r="N153" s="78"/>
      <c r="O153" s="94" t="s">
        <v>60</v>
      </c>
      <c r="P153" s="94" t="s">
        <v>60</v>
      </c>
      <c r="Q153" s="139" t="s">
        <v>60</v>
      </c>
      <c r="R153" s="139" t="s">
        <v>60</v>
      </c>
      <c r="S153" s="139" t="s">
        <v>60</v>
      </c>
      <c r="T153" s="139" t="s">
        <v>60</v>
      </c>
      <c r="U153" s="139" t="s">
        <v>60</v>
      </c>
      <c r="V153" s="139" t="s">
        <v>60</v>
      </c>
      <c r="W153" s="144" t="s">
        <v>60</v>
      </c>
      <c r="X153" s="144" t="s">
        <v>60</v>
      </c>
      <c r="Y153" s="193"/>
      <c r="Z153" s="193"/>
    </row>
    <row r="154" spans="1:26" s="73" customFormat="1" ht="37.5" outlineLevel="2" x14ac:dyDescent="0.3">
      <c r="A154" s="84" t="s">
        <v>421</v>
      </c>
      <c r="B154" s="212"/>
      <c r="C154" s="90" t="s">
        <v>265</v>
      </c>
      <c r="D154" s="77" t="s">
        <v>108</v>
      </c>
      <c r="E154" s="78">
        <v>1</v>
      </c>
      <c r="F154" s="78">
        <v>1</v>
      </c>
      <c r="G154" s="212"/>
      <c r="H154" s="212"/>
      <c r="I154" s="88">
        <v>2072.2719999999999</v>
      </c>
      <c r="J154" s="79">
        <f t="shared" si="27"/>
        <v>2072.2719999999999</v>
      </c>
      <c r="K154" s="80"/>
      <c r="L154" s="80"/>
      <c r="M154" s="96">
        <v>2072.2719999999999</v>
      </c>
      <c r="N154" s="78"/>
      <c r="O154" s="94" t="s">
        <v>60</v>
      </c>
      <c r="P154" s="94" t="s">
        <v>60</v>
      </c>
      <c r="Q154" s="139" t="s">
        <v>60</v>
      </c>
      <c r="R154" s="139" t="s">
        <v>60</v>
      </c>
      <c r="S154" s="139" t="s">
        <v>60</v>
      </c>
      <c r="T154" s="139" t="s">
        <v>60</v>
      </c>
      <c r="U154" s="139" t="s">
        <v>60</v>
      </c>
      <c r="V154" s="139" t="s">
        <v>60</v>
      </c>
      <c r="W154" s="144" t="s">
        <v>60</v>
      </c>
      <c r="X154" s="144" t="s">
        <v>60</v>
      </c>
      <c r="Y154" s="193"/>
      <c r="Z154" s="193"/>
    </row>
    <row r="155" spans="1:26" s="73" customFormat="1" ht="37.5" outlineLevel="2" x14ac:dyDescent="0.3">
      <c r="A155" s="84" t="s">
        <v>422</v>
      </c>
      <c r="B155" s="212"/>
      <c r="C155" s="90" t="s">
        <v>266</v>
      </c>
      <c r="D155" s="77" t="s">
        <v>108</v>
      </c>
      <c r="E155" s="78">
        <v>1</v>
      </c>
      <c r="F155" s="78">
        <v>1</v>
      </c>
      <c r="G155" s="212"/>
      <c r="H155" s="212"/>
      <c r="I155" s="88">
        <v>4270.9160000000002</v>
      </c>
      <c r="J155" s="79">
        <f t="shared" si="27"/>
        <v>4270.9160000000002</v>
      </c>
      <c r="K155" s="80"/>
      <c r="L155" s="80"/>
      <c r="M155" s="96">
        <v>4270.9160000000002</v>
      </c>
      <c r="N155" s="78"/>
      <c r="O155" s="94" t="s">
        <v>60</v>
      </c>
      <c r="P155" s="94" t="s">
        <v>60</v>
      </c>
      <c r="Q155" s="139" t="s">
        <v>60</v>
      </c>
      <c r="R155" s="139" t="s">
        <v>60</v>
      </c>
      <c r="S155" s="139" t="s">
        <v>60</v>
      </c>
      <c r="T155" s="139" t="s">
        <v>60</v>
      </c>
      <c r="U155" s="139" t="s">
        <v>60</v>
      </c>
      <c r="V155" s="139" t="s">
        <v>60</v>
      </c>
      <c r="W155" s="144" t="s">
        <v>60</v>
      </c>
      <c r="X155" s="144" t="s">
        <v>60</v>
      </c>
      <c r="Y155" s="193"/>
      <c r="Z155" s="193"/>
    </row>
    <row r="156" spans="1:26" s="73" customFormat="1" ht="37.5" outlineLevel="2" x14ac:dyDescent="0.3">
      <c r="A156" s="84" t="s">
        <v>423</v>
      </c>
      <c r="B156" s="212"/>
      <c r="C156" s="90" t="s">
        <v>267</v>
      </c>
      <c r="D156" s="77" t="s">
        <v>108</v>
      </c>
      <c r="E156" s="78">
        <v>1</v>
      </c>
      <c r="F156" s="78">
        <v>1</v>
      </c>
      <c r="G156" s="212"/>
      <c r="H156" s="212"/>
      <c r="I156" s="88">
        <v>2699.71</v>
      </c>
      <c r="J156" s="79">
        <f t="shared" si="27"/>
        <v>2699.71</v>
      </c>
      <c r="K156" s="80"/>
      <c r="L156" s="80"/>
      <c r="M156" s="96">
        <v>2699.71</v>
      </c>
      <c r="N156" s="78"/>
      <c r="O156" s="94" t="s">
        <v>60</v>
      </c>
      <c r="P156" s="94" t="s">
        <v>60</v>
      </c>
      <c r="Q156" s="139" t="s">
        <v>60</v>
      </c>
      <c r="R156" s="139" t="s">
        <v>60</v>
      </c>
      <c r="S156" s="139" t="s">
        <v>60</v>
      </c>
      <c r="T156" s="139" t="s">
        <v>60</v>
      </c>
      <c r="U156" s="139" t="s">
        <v>60</v>
      </c>
      <c r="V156" s="139" t="s">
        <v>60</v>
      </c>
      <c r="W156" s="144" t="s">
        <v>60</v>
      </c>
      <c r="X156" s="144" t="s">
        <v>60</v>
      </c>
      <c r="Y156" s="193"/>
      <c r="Z156" s="193"/>
    </row>
    <row r="157" spans="1:26" s="73" customFormat="1" ht="37.5" outlineLevel="2" x14ac:dyDescent="0.3">
      <c r="A157" s="84" t="s">
        <v>424</v>
      </c>
      <c r="B157" s="212"/>
      <c r="C157" s="90" t="s">
        <v>268</v>
      </c>
      <c r="D157" s="77" t="s">
        <v>108</v>
      </c>
      <c r="E157" s="78">
        <v>1</v>
      </c>
      <c r="F157" s="78">
        <v>1</v>
      </c>
      <c r="G157" s="212"/>
      <c r="H157" s="212"/>
      <c r="I157" s="88">
        <v>2475.16</v>
      </c>
      <c r="J157" s="79">
        <f t="shared" si="27"/>
        <v>2475.16</v>
      </c>
      <c r="K157" s="80"/>
      <c r="L157" s="80"/>
      <c r="M157" s="96">
        <v>2475.16</v>
      </c>
      <c r="N157" s="78"/>
      <c r="O157" s="94" t="s">
        <v>60</v>
      </c>
      <c r="P157" s="94" t="s">
        <v>60</v>
      </c>
      <c r="Q157" s="139" t="s">
        <v>60</v>
      </c>
      <c r="R157" s="139" t="s">
        <v>60</v>
      </c>
      <c r="S157" s="139" t="s">
        <v>60</v>
      </c>
      <c r="T157" s="139" t="s">
        <v>60</v>
      </c>
      <c r="U157" s="139" t="s">
        <v>60</v>
      </c>
      <c r="V157" s="139" t="s">
        <v>60</v>
      </c>
      <c r="W157" s="144" t="s">
        <v>60</v>
      </c>
      <c r="X157" s="144" t="s">
        <v>60</v>
      </c>
      <c r="Y157" s="193"/>
      <c r="Z157" s="193"/>
    </row>
    <row r="158" spans="1:26" s="73" customFormat="1" ht="37.5" outlineLevel="2" x14ac:dyDescent="0.3">
      <c r="A158" s="84" t="s">
        <v>425</v>
      </c>
      <c r="B158" s="212"/>
      <c r="C158" s="90" t="s">
        <v>269</v>
      </c>
      <c r="D158" s="77" t="s">
        <v>108</v>
      </c>
      <c r="E158" s="78">
        <v>1</v>
      </c>
      <c r="F158" s="78">
        <v>1</v>
      </c>
      <c r="G158" s="212"/>
      <c r="H158" s="212"/>
      <c r="I158" s="88">
        <v>5739.223</v>
      </c>
      <c r="J158" s="79">
        <f t="shared" si="27"/>
        <v>5739.223</v>
      </c>
      <c r="K158" s="80"/>
      <c r="L158" s="80"/>
      <c r="M158" s="96">
        <v>5739.223</v>
      </c>
      <c r="N158" s="78"/>
      <c r="O158" s="94" t="s">
        <v>60</v>
      </c>
      <c r="P158" s="94" t="s">
        <v>60</v>
      </c>
      <c r="Q158" s="139" t="s">
        <v>60</v>
      </c>
      <c r="R158" s="139" t="s">
        <v>60</v>
      </c>
      <c r="S158" s="139" t="s">
        <v>60</v>
      </c>
      <c r="T158" s="139" t="s">
        <v>60</v>
      </c>
      <c r="U158" s="139" t="s">
        <v>60</v>
      </c>
      <c r="V158" s="139" t="s">
        <v>60</v>
      </c>
      <c r="W158" s="144" t="s">
        <v>60</v>
      </c>
      <c r="X158" s="144" t="s">
        <v>60</v>
      </c>
      <c r="Y158" s="193"/>
      <c r="Z158" s="193"/>
    </row>
    <row r="159" spans="1:26" s="73" customFormat="1" ht="37.5" outlineLevel="2" x14ac:dyDescent="0.3">
      <c r="A159" s="84" t="s">
        <v>426</v>
      </c>
      <c r="B159" s="212"/>
      <c r="C159" s="90" t="s">
        <v>270</v>
      </c>
      <c r="D159" s="77" t="s">
        <v>108</v>
      </c>
      <c r="E159" s="78">
        <v>1</v>
      </c>
      <c r="F159" s="78">
        <v>1</v>
      </c>
      <c r="G159" s="212"/>
      <c r="H159" s="212"/>
      <c r="I159" s="88">
        <v>5739.223</v>
      </c>
      <c r="J159" s="79">
        <f t="shared" si="27"/>
        <v>5739.223</v>
      </c>
      <c r="K159" s="71"/>
      <c r="L159" s="71"/>
      <c r="M159" s="96">
        <v>5739.223</v>
      </c>
      <c r="N159" s="78"/>
      <c r="O159" s="94" t="s">
        <v>60</v>
      </c>
      <c r="P159" s="94" t="s">
        <v>60</v>
      </c>
      <c r="Q159" s="139" t="s">
        <v>60</v>
      </c>
      <c r="R159" s="139" t="s">
        <v>60</v>
      </c>
      <c r="S159" s="139" t="s">
        <v>60</v>
      </c>
      <c r="T159" s="139" t="s">
        <v>60</v>
      </c>
      <c r="U159" s="139" t="s">
        <v>60</v>
      </c>
      <c r="V159" s="139" t="s">
        <v>60</v>
      </c>
      <c r="W159" s="144" t="s">
        <v>60</v>
      </c>
      <c r="X159" s="144" t="s">
        <v>60</v>
      </c>
      <c r="Y159" s="193"/>
      <c r="Z159" s="193"/>
    </row>
    <row r="160" spans="1:26" s="73" customFormat="1" ht="37.5" outlineLevel="2" x14ac:dyDescent="0.3">
      <c r="A160" s="84" t="s">
        <v>427</v>
      </c>
      <c r="B160" s="212"/>
      <c r="C160" s="90" t="s">
        <v>271</v>
      </c>
      <c r="D160" s="77" t="s">
        <v>108</v>
      </c>
      <c r="E160" s="78">
        <v>1</v>
      </c>
      <c r="F160" s="78">
        <v>1</v>
      </c>
      <c r="G160" s="212"/>
      <c r="H160" s="212"/>
      <c r="I160" s="88">
        <v>5739.223</v>
      </c>
      <c r="J160" s="79">
        <f t="shared" si="27"/>
        <v>5739.223</v>
      </c>
      <c r="K160" s="80"/>
      <c r="L160" s="80"/>
      <c r="M160" s="96">
        <v>5739.223</v>
      </c>
      <c r="N160" s="78"/>
      <c r="O160" s="94" t="s">
        <v>60</v>
      </c>
      <c r="P160" s="94" t="s">
        <v>60</v>
      </c>
      <c r="Q160" s="139" t="s">
        <v>60</v>
      </c>
      <c r="R160" s="139" t="s">
        <v>60</v>
      </c>
      <c r="S160" s="139" t="s">
        <v>60</v>
      </c>
      <c r="T160" s="139" t="s">
        <v>60</v>
      </c>
      <c r="U160" s="139" t="s">
        <v>60</v>
      </c>
      <c r="V160" s="139" t="s">
        <v>60</v>
      </c>
      <c r="W160" s="144" t="s">
        <v>60</v>
      </c>
      <c r="X160" s="144" t="s">
        <v>60</v>
      </c>
      <c r="Y160" s="193"/>
      <c r="Z160" s="193"/>
    </row>
    <row r="161" spans="1:26" s="73" customFormat="1" ht="37.5" outlineLevel="2" x14ac:dyDescent="0.3">
      <c r="A161" s="84" t="s">
        <v>428</v>
      </c>
      <c r="B161" s="212"/>
      <c r="C161" s="90" t="s">
        <v>272</v>
      </c>
      <c r="D161" s="77" t="s">
        <v>108</v>
      </c>
      <c r="E161" s="78">
        <v>1</v>
      </c>
      <c r="F161" s="78">
        <v>1</v>
      </c>
      <c r="G161" s="212"/>
      <c r="H161" s="212"/>
      <c r="I161" s="88">
        <v>2475</v>
      </c>
      <c r="J161" s="79">
        <f t="shared" si="27"/>
        <v>2475</v>
      </c>
      <c r="K161" s="80"/>
      <c r="L161" s="80"/>
      <c r="M161" s="96">
        <v>2475</v>
      </c>
      <c r="N161" s="78"/>
      <c r="O161" s="94" t="s">
        <v>60</v>
      </c>
      <c r="P161" s="94" t="s">
        <v>60</v>
      </c>
      <c r="Q161" s="139" t="s">
        <v>60</v>
      </c>
      <c r="R161" s="139" t="s">
        <v>60</v>
      </c>
      <c r="S161" s="139" t="s">
        <v>60</v>
      </c>
      <c r="T161" s="139" t="s">
        <v>60</v>
      </c>
      <c r="U161" s="139" t="s">
        <v>60</v>
      </c>
      <c r="V161" s="139" t="s">
        <v>60</v>
      </c>
      <c r="W161" s="144" t="s">
        <v>60</v>
      </c>
      <c r="X161" s="144" t="s">
        <v>60</v>
      </c>
      <c r="Y161" s="193"/>
      <c r="Z161" s="193"/>
    </row>
    <row r="162" spans="1:26" s="73" customFormat="1" ht="37.5" outlineLevel="2" x14ac:dyDescent="0.3">
      <c r="A162" s="84" t="s">
        <v>429</v>
      </c>
      <c r="B162" s="212"/>
      <c r="C162" s="90" t="s">
        <v>273</v>
      </c>
      <c r="D162" s="77" t="s">
        <v>108</v>
      </c>
      <c r="E162" s="78">
        <v>1</v>
      </c>
      <c r="F162" s="78">
        <v>1</v>
      </c>
      <c r="G162" s="212"/>
      <c r="H162" s="212"/>
      <c r="I162" s="88">
        <v>2135</v>
      </c>
      <c r="J162" s="79">
        <f t="shared" si="27"/>
        <v>2135</v>
      </c>
      <c r="K162" s="80"/>
      <c r="L162" s="80"/>
      <c r="M162" s="96">
        <v>2135</v>
      </c>
      <c r="N162" s="78"/>
      <c r="O162" s="94" t="s">
        <v>60</v>
      </c>
      <c r="P162" s="94" t="s">
        <v>60</v>
      </c>
      <c r="Q162" s="139" t="s">
        <v>60</v>
      </c>
      <c r="R162" s="139" t="s">
        <v>60</v>
      </c>
      <c r="S162" s="139" t="s">
        <v>60</v>
      </c>
      <c r="T162" s="139" t="s">
        <v>60</v>
      </c>
      <c r="U162" s="139" t="s">
        <v>60</v>
      </c>
      <c r="V162" s="139" t="s">
        <v>60</v>
      </c>
      <c r="W162" s="144" t="s">
        <v>60</v>
      </c>
      <c r="X162" s="144" t="s">
        <v>60</v>
      </c>
      <c r="Y162" s="193"/>
      <c r="Z162" s="193"/>
    </row>
    <row r="163" spans="1:26" s="73" customFormat="1" ht="37.5" outlineLevel="2" x14ac:dyDescent="0.3">
      <c r="A163" s="84" t="s">
        <v>430</v>
      </c>
      <c r="B163" s="212"/>
      <c r="C163" s="90" t="s">
        <v>274</v>
      </c>
      <c r="D163" s="77" t="s">
        <v>108</v>
      </c>
      <c r="E163" s="78">
        <v>1</v>
      </c>
      <c r="F163" s="78">
        <v>1</v>
      </c>
      <c r="G163" s="212"/>
      <c r="H163" s="212"/>
      <c r="I163" s="88">
        <v>2190</v>
      </c>
      <c r="J163" s="79">
        <f t="shared" si="27"/>
        <v>2190</v>
      </c>
      <c r="K163" s="80"/>
      <c r="L163" s="80"/>
      <c r="M163" s="96">
        <v>2190</v>
      </c>
      <c r="N163" s="78"/>
      <c r="O163" s="94" t="s">
        <v>60</v>
      </c>
      <c r="P163" s="94" t="s">
        <v>60</v>
      </c>
      <c r="Q163" s="139" t="s">
        <v>60</v>
      </c>
      <c r="R163" s="139" t="s">
        <v>60</v>
      </c>
      <c r="S163" s="139" t="s">
        <v>60</v>
      </c>
      <c r="T163" s="139" t="s">
        <v>60</v>
      </c>
      <c r="U163" s="139" t="s">
        <v>60</v>
      </c>
      <c r="V163" s="139" t="s">
        <v>60</v>
      </c>
      <c r="W163" s="144" t="s">
        <v>60</v>
      </c>
      <c r="X163" s="144" t="s">
        <v>60</v>
      </c>
      <c r="Y163" s="193"/>
      <c r="Z163" s="193"/>
    </row>
    <row r="164" spans="1:26" s="73" customFormat="1" ht="37.5" outlineLevel="2" x14ac:dyDescent="0.3">
      <c r="A164" s="84" t="s">
        <v>431</v>
      </c>
      <c r="B164" s="212"/>
      <c r="C164" s="90" t="s">
        <v>275</v>
      </c>
      <c r="D164" s="77" t="s">
        <v>108</v>
      </c>
      <c r="E164" s="78">
        <v>1</v>
      </c>
      <c r="F164" s="78">
        <v>1</v>
      </c>
      <c r="G164" s="212"/>
      <c r="H164" s="212"/>
      <c r="I164" s="88">
        <v>1531</v>
      </c>
      <c r="J164" s="79">
        <f t="shared" si="27"/>
        <v>1531</v>
      </c>
      <c r="K164" s="80"/>
      <c r="L164" s="80"/>
      <c r="M164" s="96">
        <v>1531</v>
      </c>
      <c r="N164" s="78"/>
      <c r="O164" s="94" t="s">
        <v>60</v>
      </c>
      <c r="P164" s="94" t="s">
        <v>60</v>
      </c>
      <c r="Q164" s="139" t="s">
        <v>60</v>
      </c>
      <c r="R164" s="139" t="s">
        <v>60</v>
      </c>
      <c r="S164" s="139" t="s">
        <v>60</v>
      </c>
      <c r="T164" s="139" t="s">
        <v>60</v>
      </c>
      <c r="U164" s="139" t="s">
        <v>60</v>
      </c>
      <c r="V164" s="139" t="s">
        <v>60</v>
      </c>
      <c r="W164" s="144" t="s">
        <v>60</v>
      </c>
      <c r="X164" s="144" t="s">
        <v>60</v>
      </c>
      <c r="Y164" s="193"/>
      <c r="Z164" s="193"/>
    </row>
    <row r="165" spans="1:26" s="73" customFormat="1" ht="75" outlineLevel="2" x14ac:dyDescent="0.3">
      <c r="A165" s="84" t="s">
        <v>432</v>
      </c>
      <c r="B165" s="212"/>
      <c r="C165" s="90" t="s">
        <v>276</v>
      </c>
      <c r="D165" s="77" t="s">
        <v>108</v>
      </c>
      <c r="E165" s="78">
        <v>1</v>
      </c>
      <c r="F165" s="78">
        <v>1</v>
      </c>
      <c r="G165" s="212"/>
      <c r="H165" s="212"/>
      <c r="I165" s="88">
        <v>2837</v>
      </c>
      <c r="J165" s="79">
        <f t="shared" si="27"/>
        <v>2837</v>
      </c>
      <c r="K165" s="80"/>
      <c r="L165" s="80"/>
      <c r="M165" s="96">
        <v>2837</v>
      </c>
      <c r="N165" s="78"/>
      <c r="O165" s="94" t="s">
        <v>60</v>
      </c>
      <c r="P165" s="94" t="s">
        <v>60</v>
      </c>
      <c r="Q165" s="139" t="s">
        <v>60</v>
      </c>
      <c r="R165" s="139" t="s">
        <v>60</v>
      </c>
      <c r="S165" s="139" t="s">
        <v>60</v>
      </c>
      <c r="T165" s="139" t="s">
        <v>60</v>
      </c>
      <c r="U165" s="139" t="s">
        <v>60</v>
      </c>
      <c r="V165" s="139" t="s">
        <v>60</v>
      </c>
      <c r="W165" s="144" t="s">
        <v>60</v>
      </c>
      <c r="X165" s="144" t="s">
        <v>60</v>
      </c>
      <c r="Y165" s="193"/>
      <c r="Z165" s="193"/>
    </row>
    <row r="166" spans="1:26" s="73" customFormat="1" ht="37.5" outlineLevel="2" x14ac:dyDescent="0.3">
      <c r="A166" s="84" t="s">
        <v>433</v>
      </c>
      <c r="B166" s="212"/>
      <c r="C166" s="90" t="s">
        <v>277</v>
      </c>
      <c r="D166" s="77" t="s">
        <v>108</v>
      </c>
      <c r="E166" s="78">
        <v>1</v>
      </c>
      <c r="F166" s="78">
        <v>1</v>
      </c>
      <c r="G166" s="212"/>
      <c r="H166" s="212"/>
      <c r="I166" s="88">
        <v>2837</v>
      </c>
      <c r="J166" s="79">
        <f t="shared" si="27"/>
        <v>2837</v>
      </c>
      <c r="K166" s="80"/>
      <c r="L166" s="80"/>
      <c r="M166" s="96">
        <v>2837</v>
      </c>
      <c r="N166" s="78"/>
      <c r="O166" s="94" t="s">
        <v>60</v>
      </c>
      <c r="P166" s="94" t="s">
        <v>60</v>
      </c>
      <c r="Q166" s="139" t="s">
        <v>60</v>
      </c>
      <c r="R166" s="139" t="s">
        <v>60</v>
      </c>
      <c r="S166" s="139" t="s">
        <v>60</v>
      </c>
      <c r="T166" s="139" t="s">
        <v>60</v>
      </c>
      <c r="U166" s="139" t="s">
        <v>60</v>
      </c>
      <c r="V166" s="139" t="s">
        <v>60</v>
      </c>
      <c r="W166" s="144" t="s">
        <v>60</v>
      </c>
      <c r="X166" s="144" t="s">
        <v>60</v>
      </c>
      <c r="Y166" s="193"/>
      <c r="Z166" s="193"/>
    </row>
    <row r="167" spans="1:26" s="73" customFormat="1" outlineLevel="1" x14ac:dyDescent="0.3">
      <c r="A167" s="82" t="s">
        <v>126</v>
      </c>
      <c r="B167" s="212"/>
      <c r="C167" s="101" t="s">
        <v>114</v>
      </c>
      <c r="D167" s="77" t="s">
        <v>108</v>
      </c>
      <c r="E167" s="103">
        <v>1</v>
      </c>
      <c r="F167" s="72">
        <v>1</v>
      </c>
      <c r="G167" s="212"/>
      <c r="H167" s="212"/>
      <c r="I167" s="89">
        <v>77500</v>
      </c>
      <c r="J167" s="71">
        <v>77500</v>
      </c>
      <c r="K167" s="80"/>
      <c r="L167" s="80"/>
      <c r="M167" s="148">
        <v>77500</v>
      </c>
      <c r="N167" s="72">
        <v>0</v>
      </c>
      <c r="O167" s="94" t="s">
        <v>60</v>
      </c>
      <c r="P167" s="94" t="s">
        <v>60</v>
      </c>
      <c r="Q167" s="140">
        <v>1800.97</v>
      </c>
      <c r="R167" s="72">
        <v>0</v>
      </c>
      <c r="S167" s="72">
        <v>100</v>
      </c>
      <c r="T167" s="72">
        <v>98</v>
      </c>
      <c r="U167" s="72">
        <v>0</v>
      </c>
      <c r="V167" s="72">
        <v>0</v>
      </c>
      <c r="W167" s="94">
        <v>0</v>
      </c>
      <c r="X167" s="94">
        <v>0</v>
      </c>
      <c r="Y167" s="193"/>
      <c r="Z167" s="193"/>
    </row>
    <row r="168" spans="1:26" s="73" customFormat="1" x14ac:dyDescent="0.3">
      <c r="A168" s="82" t="s">
        <v>434</v>
      </c>
      <c r="B168" s="212"/>
      <c r="C168" s="101" t="s">
        <v>278</v>
      </c>
      <c r="D168" s="77" t="s">
        <v>21</v>
      </c>
      <c r="E168" s="72">
        <f>E169+E190</f>
        <v>477</v>
      </c>
      <c r="F168" s="72">
        <f>F169+F190</f>
        <v>477</v>
      </c>
      <c r="G168" s="212"/>
      <c r="H168" s="212"/>
      <c r="I168" s="89">
        <f>I169+I190</f>
        <v>1296801.59026</v>
      </c>
      <c r="J168" s="89">
        <f>J169+J190</f>
        <v>1296853.3055699999</v>
      </c>
      <c r="K168" s="150">
        <f>I168-J168</f>
        <v>-51.715309999883175</v>
      </c>
      <c r="L168" s="80"/>
      <c r="M168" s="72">
        <f>M169+M190</f>
        <v>526725.37768999999</v>
      </c>
      <c r="N168" s="148">
        <f>N169</f>
        <v>770076.21256999997</v>
      </c>
      <c r="O168" s="94"/>
      <c r="P168" s="94" t="s">
        <v>60</v>
      </c>
      <c r="Q168" s="113"/>
      <c r="R168" s="113"/>
      <c r="S168" s="100"/>
      <c r="T168" s="100"/>
      <c r="U168" s="137"/>
      <c r="V168" s="137"/>
      <c r="W168" s="113"/>
      <c r="X168" s="113"/>
      <c r="Y168" s="193"/>
      <c r="Z168" s="193"/>
    </row>
    <row r="169" spans="1:26" s="73" customFormat="1" outlineLevel="2" x14ac:dyDescent="0.3">
      <c r="A169" s="82" t="s">
        <v>435</v>
      </c>
      <c r="B169" s="212"/>
      <c r="C169" s="101" t="s">
        <v>279</v>
      </c>
      <c r="D169" s="77"/>
      <c r="E169" s="72">
        <f>E170+E184+E187</f>
        <v>47</v>
      </c>
      <c r="F169" s="72">
        <f>F170+F184+F187</f>
        <v>47</v>
      </c>
      <c r="G169" s="212"/>
      <c r="H169" s="212"/>
      <c r="I169" s="89">
        <f>I170+I184+I187</f>
        <v>980158.01656999998</v>
      </c>
      <c r="J169" s="89">
        <f>J170+J184+J187</f>
        <v>980158.01656999998</v>
      </c>
      <c r="K169" s="80"/>
      <c r="L169" s="80"/>
      <c r="M169" s="72">
        <f>M170</f>
        <v>210081.804</v>
      </c>
      <c r="N169" s="148">
        <f>N170+N184+N187</f>
        <v>770076.21256999997</v>
      </c>
      <c r="O169" s="94" t="s">
        <v>60</v>
      </c>
      <c r="P169" s="94" t="s">
        <v>60</v>
      </c>
      <c r="Q169" s="113"/>
      <c r="R169" s="113"/>
      <c r="S169" s="100"/>
      <c r="T169" s="113"/>
      <c r="U169" s="137"/>
      <c r="V169" s="137"/>
      <c r="W169" s="113"/>
      <c r="X169" s="113"/>
      <c r="Y169" s="193"/>
      <c r="Z169" s="193"/>
    </row>
    <row r="170" spans="1:26" s="73" customFormat="1" outlineLevel="2" x14ac:dyDescent="0.3">
      <c r="A170" s="82" t="s">
        <v>436</v>
      </c>
      <c r="B170" s="212"/>
      <c r="C170" s="101" t="s">
        <v>280</v>
      </c>
      <c r="D170" s="77" t="s">
        <v>21</v>
      </c>
      <c r="E170" s="72">
        <f>SUM(E171:E183)</f>
        <v>37</v>
      </c>
      <c r="F170" s="72">
        <f>SUM(F171:F183)</f>
        <v>37</v>
      </c>
      <c r="G170" s="212"/>
      <c r="H170" s="212"/>
      <c r="I170" s="89">
        <f>SUM(I171:I183)</f>
        <v>932577.01656999998</v>
      </c>
      <c r="J170" s="89">
        <f>SUM(J171:J183)</f>
        <v>932577.01656999998</v>
      </c>
      <c r="K170" s="80"/>
      <c r="L170" s="80"/>
      <c r="M170" s="72">
        <f>SUM(M176:M183)</f>
        <v>210081.804</v>
      </c>
      <c r="N170" s="148">
        <f>SUM(N171:N183)</f>
        <v>722495.21256999997</v>
      </c>
      <c r="O170" s="94" t="s">
        <v>60</v>
      </c>
      <c r="P170" s="94" t="s">
        <v>60</v>
      </c>
      <c r="Q170" s="113"/>
      <c r="R170" s="113"/>
      <c r="S170" s="100"/>
      <c r="T170" s="113"/>
      <c r="U170" s="137"/>
      <c r="V170" s="137"/>
      <c r="W170" s="113"/>
      <c r="X170" s="113"/>
      <c r="Y170" s="193"/>
      <c r="Z170" s="193"/>
    </row>
    <row r="171" spans="1:26" s="73" customFormat="1" outlineLevel="3" x14ac:dyDescent="0.3">
      <c r="A171" s="84" t="s">
        <v>437</v>
      </c>
      <c r="B171" s="212"/>
      <c r="C171" s="90" t="s">
        <v>281</v>
      </c>
      <c r="D171" s="77" t="s">
        <v>21</v>
      </c>
      <c r="E171" s="78">
        <v>2</v>
      </c>
      <c r="F171" s="78">
        <f>E171</f>
        <v>2</v>
      </c>
      <c r="G171" s="212"/>
      <c r="H171" s="212"/>
      <c r="I171" s="88">
        <v>129737.70999999999</v>
      </c>
      <c r="J171" s="79">
        <f>I171</f>
        <v>129737.70999999999</v>
      </c>
      <c r="K171" s="80"/>
      <c r="L171" s="80"/>
      <c r="M171" s="72"/>
      <c r="N171" s="96">
        <v>129737.70999999999</v>
      </c>
      <c r="O171" s="94" t="s">
        <v>60</v>
      </c>
      <c r="P171" s="94" t="s">
        <v>60</v>
      </c>
      <c r="Q171" s="139" t="s">
        <v>60</v>
      </c>
      <c r="R171" s="139" t="s">
        <v>60</v>
      </c>
      <c r="S171" s="139" t="s">
        <v>60</v>
      </c>
      <c r="T171" s="139" t="s">
        <v>60</v>
      </c>
      <c r="U171" s="139" t="s">
        <v>60</v>
      </c>
      <c r="V171" s="139" t="s">
        <v>60</v>
      </c>
      <c r="W171" s="144" t="s">
        <v>60</v>
      </c>
      <c r="X171" s="144" t="s">
        <v>60</v>
      </c>
      <c r="Y171" s="193"/>
      <c r="Z171" s="193"/>
    </row>
    <row r="172" spans="1:26" s="73" customFormat="1" outlineLevel="3" x14ac:dyDescent="0.3">
      <c r="A172" s="84" t="s">
        <v>438</v>
      </c>
      <c r="B172" s="212"/>
      <c r="C172" s="90" t="s">
        <v>282</v>
      </c>
      <c r="D172" s="77" t="s">
        <v>21</v>
      </c>
      <c r="E172" s="78">
        <v>1</v>
      </c>
      <c r="F172" s="78">
        <f t="shared" ref="F172:F183" si="28">E172</f>
        <v>1</v>
      </c>
      <c r="G172" s="212"/>
      <c r="H172" s="212"/>
      <c r="I172" s="88">
        <v>82500</v>
      </c>
      <c r="J172" s="79">
        <f t="shared" ref="J172:J183" si="29">I172</f>
        <v>82500</v>
      </c>
      <c r="K172" s="80"/>
      <c r="L172" s="80"/>
      <c r="M172" s="78"/>
      <c r="N172" s="96">
        <v>82500</v>
      </c>
      <c r="O172" s="94" t="s">
        <v>60</v>
      </c>
      <c r="P172" s="94" t="s">
        <v>60</v>
      </c>
      <c r="Q172" s="139" t="s">
        <v>60</v>
      </c>
      <c r="R172" s="139" t="s">
        <v>60</v>
      </c>
      <c r="S172" s="139" t="s">
        <v>60</v>
      </c>
      <c r="T172" s="139" t="s">
        <v>60</v>
      </c>
      <c r="U172" s="139" t="s">
        <v>60</v>
      </c>
      <c r="V172" s="139" t="s">
        <v>60</v>
      </c>
      <c r="W172" s="144" t="s">
        <v>60</v>
      </c>
      <c r="X172" s="144" t="s">
        <v>60</v>
      </c>
      <c r="Y172" s="193"/>
      <c r="Z172" s="193"/>
    </row>
    <row r="173" spans="1:26" s="73" customFormat="1" outlineLevel="3" x14ac:dyDescent="0.3">
      <c r="A173" s="84" t="s">
        <v>439</v>
      </c>
      <c r="B173" s="212"/>
      <c r="C173" s="90" t="s">
        <v>283</v>
      </c>
      <c r="D173" s="77" t="s">
        <v>21</v>
      </c>
      <c r="E173" s="78">
        <v>1</v>
      </c>
      <c r="F173" s="78">
        <f t="shared" si="28"/>
        <v>1</v>
      </c>
      <c r="G173" s="212"/>
      <c r="H173" s="212"/>
      <c r="I173" s="88">
        <v>59100</v>
      </c>
      <c r="J173" s="79">
        <f t="shared" si="29"/>
        <v>59100</v>
      </c>
      <c r="K173" s="80"/>
      <c r="L173" s="80"/>
      <c r="M173" s="78"/>
      <c r="N173" s="96">
        <v>59100</v>
      </c>
      <c r="O173" s="94" t="s">
        <v>60</v>
      </c>
      <c r="P173" s="94" t="s">
        <v>60</v>
      </c>
      <c r="Q173" s="139" t="s">
        <v>60</v>
      </c>
      <c r="R173" s="139" t="s">
        <v>60</v>
      </c>
      <c r="S173" s="139" t="s">
        <v>60</v>
      </c>
      <c r="T173" s="139" t="s">
        <v>60</v>
      </c>
      <c r="U173" s="139" t="s">
        <v>60</v>
      </c>
      <c r="V173" s="139" t="s">
        <v>60</v>
      </c>
      <c r="W173" s="144" t="s">
        <v>60</v>
      </c>
      <c r="X173" s="144" t="s">
        <v>60</v>
      </c>
      <c r="Y173" s="193"/>
      <c r="Z173" s="193"/>
    </row>
    <row r="174" spans="1:26" s="73" customFormat="1" outlineLevel="3" x14ac:dyDescent="0.3">
      <c r="A174" s="84" t="s">
        <v>440</v>
      </c>
      <c r="B174" s="212"/>
      <c r="C174" s="90" t="s">
        <v>284</v>
      </c>
      <c r="D174" s="77" t="s">
        <v>21</v>
      </c>
      <c r="E174" s="78">
        <v>1</v>
      </c>
      <c r="F174" s="78">
        <f t="shared" si="28"/>
        <v>1</v>
      </c>
      <c r="G174" s="212"/>
      <c r="H174" s="212"/>
      <c r="I174" s="88">
        <v>79000</v>
      </c>
      <c r="J174" s="79">
        <f t="shared" si="29"/>
        <v>79000</v>
      </c>
      <c r="K174" s="80"/>
      <c r="L174" s="80"/>
      <c r="M174" s="78"/>
      <c r="N174" s="96">
        <v>79000</v>
      </c>
      <c r="O174" s="94" t="s">
        <v>60</v>
      </c>
      <c r="P174" s="94" t="s">
        <v>60</v>
      </c>
      <c r="Q174" s="139" t="s">
        <v>60</v>
      </c>
      <c r="R174" s="139" t="s">
        <v>60</v>
      </c>
      <c r="S174" s="139" t="s">
        <v>60</v>
      </c>
      <c r="T174" s="139" t="s">
        <v>60</v>
      </c>
      <c r="U174" s="139" t="s">
        <v>60</v>
      </c>
      <c r="V174" s="139" t="s">
        <v>60</v>
      </c>
      <c r="W174" s="144" t="s">
        <v>60</v>
      </c>
      <c r="X174" s="144" t="s">
        <v>60</v>
      </c>
      <c r="Y174" s="193"/>
      <c r="Z174" s="193"/>
    </row>
    <row r="175" spans="1:26" s="73" customFormat="1" outlineLevel="3" x14ac:dyDescent="0.3">
      <c r="A175" s="84" t="s">
        <v>441</v>
      </c>
      <c r="B175" s="212"/>
      <c r="C175" s="90" t="s">
        <v>285</v>
      </c>
      <c r="D175" s="77" t="s">
        <v>21</v>
      </c>
      <c r="E175" s="78">
        <v>1</v>
      </c>
      <c r="F175" s="78">
        <f t="shared" si="28"/>
        <v>1</v>
      </c>
      <c r="G175" s="212"/>
      <c r="H175" s="212"/>
      <c r="I175" s="88">
        <v>84821.428570000004</v>
      </c>
      <c r="J175" s="79">
        <f t="shared" si="29"/>
        <v>84821.428570000004</v>
      </c>
      <c r="K175" s="80"/>
      <c r="L175" s="80"/>
      <c r="M175" s="78"/>
      <c r="N175" s="78">
        <v>84821.428570000004</v>
      </c>
      <c r="O175" s="94" t="s">
        <v>60</v>
      </c>
      <c r="P175" s="94" t="s">
        <v>60</v>
      </c>
      <c r="Q175" s="139" t="s">
        <v>60</v>
      </c>
      <c r="R175" s="139" t="s">
        <v>60</v>
      </c>
      <c r="S175" s="139" t="s">
        <v>60</v>
      </c>
      <c r="T175" s="139" t="s">
        <v>60</v>
      </c>
      <c r="U175" s="139" t="s">
        <v>60</v>
      </c>
      <c r="V175" s="139" t="s">
        <v>60</v>
      </c>
      <c r="W175" s="144" t="s">
        <v>60</v>
      </c>
      <c r="X175" s="144" t="s">
        <v>60</v>
      </c>
      <c r="Y175" s="193"/>
      <c r="Z175" s="193"/>
    </row>
    <row r="176" spans="1:26" s="73" customFormat="1" outlineLevel="3" x14ac:dyDescent="0.3">
      <c r="A176" s="84" t="s">
        <v>442</v>
      </c>
      <c r="B176" s="212"/>
      <c r="C176" s="90" t="s">
        <v>286</v>
      </c>
      <c r="D176" s="77" t="s">
        <v>21</v>
      </c>
      <c r="E176" s="78">
        <v>21</v>
      </c>
      <c r="F176" s="78">
        <f t="shared" si="28"/>
        <v>21</v>
      </c>
      <c r="G176" s="212"/>
      <c r="H176" s="212"/>
      <c r="I176" s="88">
        <v>151557</v>
      </c>
      <c r="J176" s="79">
        <f t="shared" si="29"/>
        <v>151557</v>
      </c>
      <c r="K176" s="80"/>
      <c r="L176" s="80"/>
      <c r="M176" s="78"/>
      <c r="N176" s="78">
        <v>151557</v>
      </c>
      <c r="O176" s="94" t="s">
        <v>60</v>
      </c>
      <c r="P176" s="94" t="s">
        <v>60</v>
      </c>
      <c r="Q176" s="139" t="s">
        <v>60</v>
      </c>
      <c r="R176" s="139" t="s">
        <v>60</v>
      </c>
      <c r="S176" s="139" t="s">
        <v>60</v>
      </c>
      <c r="T176" s="139" t="s">
        <v>60</v>
      </c>
      <c r="U176" s="139" t="s">
        <v>60</v>
      </c>
      <c r="V176" s="139" t="s">
        <v>60</v>
      </c>
      <c r="W176" s="144" t="s">
        <v>60</v>
      </c>
      <c r="X176" s="144" t="s">
        <v>60</v>
      </c>
      <c r="Y176" s="193"/>
      <c r="Z176" s="193"/>
    </row>
    <row r="177" spans="1:26" s="73" customFormat="1" outlineLevel="3" x14ac:dyDescent="0.3">
      <c r="A177" s="84" t="s">
        <v>443</v>
      </c>
      <c r="B177" s="212"/>
      <c r="C177" s="90" t="s">
        <v>287</v>
      </c>
      <c r="D177" s="77" t="s">
        <v>21</v>
      </c>
      <c r="E177" s="78">
        <v>2</v>
      </c>
      <c r="F177" s="78">
        <f t="shared" si="28"/>
        <v>2</v>
      </c>
      <c r="G177" s="212"/>
      <c r="H177" s="212"/>
      <c r="I177" s="88">
        <v>106384.454</v>
      </c>
      <c r="J177" s="79">
        <f t="shared" si="29"/>
        <v>106384.454</v>
      </c>
      <c r="K177" s="80"/>
      <c r="L177" s="80"/>
      <c r="M177" s="78"/>
      <c r="N177" s="78">
        <v>106384.454</v>
      </c>
      <c r="O177" s="94" t="s">
        <v>60</v>
      </c>
      <c r="P177" s="94" t="s">
        <v>60</v>
      </c>
      <c r="Q177" s="139" t="s">
        <v>60</v>
      </c>
      <c r="R177" s="139" t="s">
        <v>60</v>
      </c>
      <c r="S177" s="139" t="s">
        <v>60</v>
      </c>
      <c r="T177" s="139" t="s">
        <v>60</v>
      </c>
      <c r="U177" s="139" t="s">
        <v>60</v>
      </c>
      <c r="V177" s="139" t="s">
        <v>60</v>
      </c>
      <c r="W177" s="144" t="s">
        <v>60</v>
      </c>
      <c r="X177" s="144" t="s">
        <v>60</v>
      </c>
      <c r="Y177" s="193"/>
      <c r="Z177" s="193"/>
    </row>
    <row r="178" spans="1:26" s="73" customFormat="1" outlineLevel="3" x14ac:dyDescent="0.3">
      <c r="A178" s="84" t="s">
        <v>444</v>
      </c>
      <c r="B178" s="212"/>
      <c r="C178" s="90" t="s">
        <v>288</v>
      </c>
      <c r="D178" s="77" t="s">
        <v>21</v>
      </c>
      <c r="E178" s="78">
        <v>2</v>
      </c>
      <c r="F178" s="78">
        <f t="shared" si="28"/>
        <v>2</v>
      </c>
      <c r="G178" s="212"/>
      <c r="H178" s="212"/>
      <c r="I178" s="88">
        <v>100420.054</v>
      </c>
      <c r="J178" s="79">
        <f t="shared" si="29"/>
        <v>100420.054</v>
      </c>
      <c r="K178" s="80"/>
      <c r="L178" s="80"/>
      <c r="M178" s="78">
        <v>100420.054</v>
      </c>
      <c r="N178" s="145"/>
      <c r="O178" s="94" t="s">
        <v>60</v>
      </c>
      <c r="P178" s="94" t="s">
        <v>60</v>
      </c>
      <c r="Q178" s="139" t="s">
        <v>60</v>
      </c>
      <c r="R178" s="139" t="s">
        <v>60</v>
      </c>
      <c r="S178" s="139" t="s">
        <v>60</v>
      </c>
      <c r="T178" s="139" t="s">
        <v>60</v>
      </c>
      <c r="U178" s="139" t="s">
        <v>60</v>
      </c>
      <c r="V178" s="139" t="s">
        <v>60</v>
      </c>
      <c r="W178" s="144" t="s">
        <v>60</v>
      </c>
      <c r="X178" s="144" t="s">
        <v>60</v>
      </c>
      <c r="Y178" s="193"/>
      <c r="Z178" s="193"/>
    </row>
    <row r="179" spans="1:26" s="73" customFormat="1" outlineLevel="3" x14ac:dyDescent="0.3">
      <c r="A179" s="84" t="s">
        <v>445</v>
      </c>
      <c r="B179" s="212"/>
      <c r="C179" s="90" t="s">
        <v>289</v>
      </c>
      <c r="D179" s="77" t="s">
        <v>21</v>
      </c>
      <c r="E179" s="78">
        <v>1</v>
      </c>
      <c r="F179" s="78">
        <f t="shared" si="28"/>
        <v>1</v>
      </c>
      <c r="G179" s="212"/>
      <c r="H179" s="212"/>
      <c r="I179" s="88">
        <v>11379.999999999998</v>
      </c>
      <c r="J179" s="79">
        <f t="shared" si="29"/>
        <v>11379.999999999998</v>
      </c>
      <c r="K179" s="80"/>
      <c r="L179" s="80"/>
      <c r="M179" s="145"/>
      <c r="N179" s="78">
        <v>11379.999999999998</v>
      </c>
      <c r="O179" s="94" t="s">
        <v>60</v>
      </c>
      <c r="P179" s="94" t="s">
        <v>60</v>
      </c>
      <c r="Q179" s="139" t="s">
        <v>60</v>
      </c>
      <c r="R179" s="139" t="s">
        <v>60</v>
      </c>
      <c r="S179" s="139" t="s">
        <v>60</v>
      </c>
      <c r="T179" s="139" t="s">
        <v>60</v>
      </c>
      <c r="U179" s="139" t="s">
        <v>60</v>
      </c>
      <c r="V179" s="139" t="s">
        <v>60</v>
      </c>
      <c r="W179" s="144" t="s">
        <v>60</v>
      </c>
      <c r="X179" s="144" t="s">
        <v>60</v>
      </c>
      <c r="Y179" s="193"/>
      <c r="Z179" s="193"/>
    </row>
    <row r="180" spans="1:26" s="73" customFormat="1" outlineLevel="3" x14ac:dyDescent="0.3">
      <c r="A180" s="84" t="s">
        <v>446</v>
      </c>
      <c r="B180" s="212"/>
      <c r="C180" s="90" t="s">
        <v>290</v>
      </c>
      <c r="D180" s="77" t="s">
        <v>21</v>
      </c>
      <c r="E180" s="78">
        <v>1</v>
      </c>
      <c r="F180" s="78">
        <f t="shared" si="28"/>
        <v>1</v>
      </c>
      <c r="G180" s="212"/>
      <c r="H180" s="212"/>
      <c r="I180" s="88">
        <v>11045</v>
      </c>
      <c r="J180" s="79">
        <f t="shared" si="29"/>
        <v>11045</v>
      </c>
      <c r="K180" s="80"/>
      <c r="L180" s="80"/>
      <c r="M180" s="145"/>
      <c r="N180" s="78">
        <v>11045</v>
      </c>
      <c r="O180" s="94" t="s">
        <v>60</v>
      </c>
      <c r="P180" s="94" t="s">
        <v>60</v>
      </c>
      <c r="Q180" s="139" t="s">
        <v>60</v>
      </c>
      <c r="R180" s="139" t="s">
        <v>60</v>
      </c>
      <c r="S180" s="139" t="s">
        <v>60</v>
      </c>
      <c r="T180" s="139" t="s">
        <v>60</v>
      </c>
      <c r="U180" s="139" t="s">
        <v>60</v>
      </c>
      <c r="V180" s="139" t="s">
        <v>60</v>
      </c>
      <c r="W180" s="144" t="s">
        <v>60</v>
      </c>
      <c r="X180" s="144" t="s">
        <v>60</v>
      </c>
      <c r="Y180" s="193"/>
      <c r="Z180" s="193"/>
    </row>
    <row r="181" spans="1:26" s="73" customFormat="1" outlineLevel="3" x14ac:dyDescent="0.3">
      <c r="A181" s="84" t="s">
        <v>447</v>
      </c>
      <c r="B181" s="212"/>
      <c r="C181" s="90" t="s">
        <v>291</v>
      </c>
      <c r="D181" s="77" t="s">
        <v>21</v>
      </c>
      <c r="E181" s="78">
        <v>2</v>
      </c>
      <c r="F181" s="78">
        <f t="shared" si="28"/>
        <v>2</v>
      </c>
      <c r="G181" s="212"/>
      <c r="H181" s="212"/>
      <c r="I181" s="88">
        <v>92410.25</v>
      </c>
      <c r="J181" s="79">
        <f t="shared" si="29"/>
        <v>92410.25</v>
      </c>
      <c r="K181" s="80"/>
      <c r="L181" s="80"/>
      <c r="M181" s="78">
        <v>92410.25</v>
      </c>
      <c r="N181" s="145"/>
      <c r="O181" s="94" t="s">
        <v>60</v>
      </c>
      <c r="P181" s="94" t="s">
        <v>60</v>
      </c>
      <c r="Q181" s="139" t="s">
        <v>60</v>
      </c>
      <c r="R181" s="139" t="s">
        <v>60</v>
      </c>
      <c r="S181" s="139" t="s">
        <v>60</v>
      </c>
      <c r="T181" s="139" t="s">
        <v>60</v>
      </c>
      <c r="U181" s="139" t="s">
        <v>60</v>
      </c>
      <c r="V181" s="139" t="s">
        <v>60</v>
      </c>
      <c r="W181" s="144" t="s">
        <v>60</v>
      </c>
      <c r="X181" s="144" t="s">
        <v>60</v>
      </c>
      <c r="Y181" s="193"/>
      <c r="Z181" s="193"/>
    </row>
    <row r="182" spans="1:26" s="73" customFormat="1" outlineLevel="3" x14ac:dyDescent="0.3">
      <c r="A182" s="84" t="s">
        <v>448</v>
      </c>
      <c r="B182" s="212"/>
      <c r="C182" s="90" t="s">
        <v>292</v>
      </c>
      <c r="D182" s="77" t="s">
        <v>21</v>
      </c>
      <c r="E182" s="78">
        <v>1</v>
      </c>
      <c r="F182" s="78">
        <f t="shared" si="28"/>
        <v>1</v>
      </c>
      <c r="G182" s="212"/>
      <c r="H182" s="212"/>
      <c r="I182" s="88">
        <v>17383.915000000001</v>
      </c>
      <c r="J182" s="79">
        <f t="shared" si="29"/>
        <v>17383.915000000001</v>
      </c>
      <c r="K182" s="80"/>
      <c r="L182" s="80"/>
      <c r="M182" s="78">
        <v>17251.5</v>
      </c>
      <c r="N182" s="78">
        <v>132.41499999999999</v>
      </c>
      <c r="O182" s="94" t="s">
        <v>60</v>
      </c>
      <c r="P182" s="94" t="s">
        <v>60</v>
      </c>
      <c r="Q182" s="139" t="s">
        <v>60</v>
      </c>
      <c r="R182" s="139" t="s">
        <v>60</v>
      </c>
      <c r="S182" s="139" t="s">
        <v>60</v>
      </c>
      <c r="T182" s="139" t="s">
        <v>60</v>
      </c>
      <c r="U182" s="139" t="s">
        <v>60</v>
      </c>
      <c r="V182" s="139" t="s">
        <v>60</v>
      </c>
      <c r="W182" s="144" t="s">
        <v>60</v>
      </c>
      <c r="X182" s="144" t="s">
        <v>60</v>
      </c>
      <c r="Y182" s="193"/>
      <c r="Z182" s="193"/>
    </row>
    <row r="183" spans="1:26" s="73" customFormat="1" outlineLevel="3" x14ac:dyDescent="0.3">
      <c r="A183" s="84" t="s">
        <v>449</v>
      </c>
      <c r="B183" s="212"/>
      <c r="C183" s="90" t="s">
        <v>293</v>
      </c>
      <c r="D183" s="77" t="s">
        <v>21</v>
      </c>
      <c r="E183" s="78">
        <v>1</v>
      </c>
      <c r="F183" s="78">
        <f t="shared" si="28"/>
        <v>1</v>
      </c>
      <c r="G183" s="212"/>
      <c r="H183" s="212"/>
      <c r="I183" s="88">
        <v>6837.2049999999999</v>
      </c>
      <c r="J183" s="79">
        <f t="shared" si="29"/>
        <v>6837.2049999999999</v>
      </c>
      <c r="K183" s="80"/>
      <c r="L183" s="80"/>
      <c r="M183" s="145"/>
      <c r="N183" s="96">
        <v>6837.2049999999999</v>
      </c>
      <c r="O183" s="94" t="s">
        <v>60</v>
      </c>
      <c r="P183" s="94" t="s">
        <v>60</v>
      </c>
      <c r="Q183" s="139" t="s">
        <v>60</v>
      </c>
      <c r="R183" s="139" t="s">
        <v>60</v>
      </c>
      <c r="S183" s="139" t="s">
        <v>60</v>
      </c>
      <c r="T183" s="139" t="s">
        <v>60</v>
      </c>
      <c r="U183" s="139" t="s">
        <v>60</v>
      </c>
      <c r="V183" s="139" t="s">
        <v>60</v>
      </c>
      <c r="W183" s="144" t="s">
        <v>60</v>
      </c>
      <c r="X183" s="144" t="s">
        <v>60</v>
      </c>
      <c r="Y183" s="193"/>
      <c r="Z183" s="193"/>
    </row>
    <row r="184" spans="1:26" s="73" customFormat="1" outlineLevel="2" x14ac:dyDescent="0.3">
      <c r="A184" s="82" t="s">
        <v>450</v>
      </c>
      <c r="B184" s="212"/>
      <c r="C184" s="101" t="s">
        <v>294</v>
      </c>
      <c r="D184" s="77" t="s">
        <v>21</v>
      </c>
      <c r="E184" s="72">
        <f>SUM(E185:E186)</f>
        <v>5</v>
      </c>
      <c r="F184" s="72">
        <f>SUM(F185:F186)</f>
        <v>5</v>
      </c>
      <c r="G184" s="212"/>
      <c r="H184" s="212"/>
      <c r="I184" s="89">
        <f>SUM(I185:I186)</f>
        <v>41561</v>
      </c>
      <c r="J184" s="89">
        <f>SUM(J185:J186)</f>
        <v>41561</v>
      </c>
      <c r="K184" s="80"/>
      <c r="L184" s="80"/>
      <c r="M184" s="145"/>
      <c r="N184" s="148">
        <f>SUM(N185:N186)</f>
        <v>41561</v>
      </c>
      <c r="O184" s="94" t="s">
        <v>60</v>
      </c>
      <c r="P184" s="94" t="s">
        <v>60</v>
      </c>
      <c r="Q184" s="139" t="s">
        <v>60</v>
      </c>
      <c r="R184" s="139" t="s">
        <v>60</v>
      </c>
      <c r="S184" s="139" t="s">
        <v>60</v>
      </c>
      <c r="T184" s="139" t="s">
        <v>60</v>
      </c>
      <c r="U184" s="139" t="s">
        <v>60</v>
      </c>
      <c r="V184" s="139" t="s">
        <v>60</v>
      </c>
      <c r="W184" s="144" t="s">
        <v>60</v>
      </c>
      <c r="X184" s="144" t="s">
        <v>60</v>
      </c>
      <c r="Y184" s="193"/>
      <c r="Z184" s="193"/>
    </row>
    <row r="185" spans="1:26" s="73" customFormat="1" outlineLevel="3" x14ac:dyDescent="0.3">
      <c r="A185" s="84" t="s">
        <v>451</v>
      </c>
      <c r="B185" s="212"/>
      <c r="C185" s="90" t="s">
        <v>295</v>
      </c>
      <c r="D185" s="77" t="s">
        <v>21</v>
      </c>
      <c r="E185" s="78">
        <v>1</v>
      </c>
      <c r="F185" s="78">
        <f>E185</f>
        <v>1</v>
      </c>
      <c r="G185" s="212"/>
      <c r="H185" s="212"/>
      <c r="I185" s="88">
        <v>10965</v>
      </c>
      <c r="J185" s="79">
        <v>10965</v>
      </c>
      <c r="K185" s="80"/>
      <c r="L185" s="80"/>
      <c r="M185" s="145"/>
      <c r="N185" s="96">
        <v>10965</v>
      </c>
      <c r="O185" s="94" t="s">
        <v>60</v>
      </c>
      <c r="P185" s="94" t="s">
        <v>60</v>
      </c>
      <c r="Q185" s="139" t="s">
        <v>60</v>
      </c>
      <c r="R185" s="139" t="s">
        <v>60</v>
      </c>
      <c r="S185" s="139" t="s">
        <v>60</v>
      </c>
      <c r="T185" s="139" t="s">
        <v>60</v>
      </c>
      <c r="U185" s="139" t="s">
        <v>60</v>
      </c>
      <c r="V185" s="139" t="s">
        <v>60</v>
      </c>
      <c r="W185" s="144" t="s">
        <v>60</v>
      </c>
      <c r="X185" s="144" t="s">
        <v>60</v>
      </c>
      <c r="Y185" s="193"/>
      <c r="Z185" s="193"/>
    </row>
    <row r="186" spans="1:26" s="73" customFormat="1" outlineLevel="3" x14ac:dyDescent="0.3">
      <c r="A186" s="84" t="s">
        <v>452</v>
      </c>
      <c r="B186" s="212"/>
      <c r="C186" s="90" t="s">
        <v>296</v>
      </c>
      <c r="D186" s="77" t="s">
        <v>21</v>
      </c>
      <c r="E186" s="78">
        <v>4</v>
      </c>
      <c r="F186" s="78">
        <f>E186</f>
        <v>4</v>
      </c>
      <c r="G186" s="212"/>
      <c r="H186" s="212"/>
      <c r="I186" s="88">
        <v>30596</v>
      </c>
      <c r="J186" s="79">
        <v>30596</v>
      </c>
      <c r="K186" s="80"/>
      <c r="L186" s="80"/>
      <c r="M186" s="145"/>
      <c r="N186" s="96">
        <v>30596</v>
      </c>
      <c r="O186" s="94" t="s">
        <v>60</v>
      </c>
      <c r="P186" s="94" t="s">
        <v>60</v>
      </c>
      <c r="Q186" s="139" t="s">
        <v>60</v>
      </c>
      <c r="R186" s="139" t="s">
        <v>60</v>
      </c>
      <c r="S186" s="139" t="s">
        <v>60</v>
      </c>
      <c r="T186" s="139" t="s">
        <v>60</v>
      </c>
      <c r="U186" s="139" t="s">
        <v>60</v>
      </c>
      <c r="V186" s="139" t="s">
        <v>60</v>
      </c>
      <c r="W186" s="144" t="s">
        <v>60</v>
      </c>
      <c r="X186" s="144" t="s">
        <v>60</v>
      </c>
      <c r="Y186" s="193"/>
      <c r="Z186" s="193"/>
    </row>
    <row r="187" spans="1:26" s="73" customFormat="1" outlineLevel="2" x14ac:dyDescent="0.3">
      <c r="A187" s="82" t="s">
        <v>453</v>
      </c>
      <c r="B187" s="212"/>
      <c r="C187" s="101" t="s">
        <v>297</v>
      </c>
      <c r="D187" s="77" t="s">
        <v>21</v>
      </c>
      <c r="E187" s="72">
        <f>SUM(E188:E189)</f>
        <v>5</v>
      </c>
      <c r="F187" s="72">
        <f>SUM(F188:F189)</f>
        <v>5</v>
      </c>
      <c r="G187" s="212"/>
      <c r="H187" s="212"/>
      <c r="I187" s="89">
        <f>SUM(I188:I189)</f>
        <v>6020</v>
      </c>
      <c r="J187" s="89">
        <f>SUM(J188:J189)</f>
        <v>6020</v>
      </c>
      <c r="K187" s="80"/>
      <c r="L187" s="80"/>
      <c r="M187" s="145"/>
      <c r="N187" s="148">
        <f>SUM(N188:N189)</f>
        <v>6020</v>
      </c>
      <c r="O187" s="94" t="s">
        <v>60</v>
      </c>
      <c r="P187" s="94" t="s">
        <v>60</v>
      </c>
      <c r="Q187" s="139" t="s">
        <v>60</v>
      </c>
      <c r="R187" s="139" t="s">
        <v>60</v>
      </c>
      <c r="S187" s="139" t="s">
        <v>60</v>
      </c>
      <c r="T187" s="139" t="s">
        <v>60</v>
      </c>
      <c r="U187" s="139" t="s">
        <v>60</v>
      </c>
      <c r="V187" s="139" t="s">
        <v>60</v>
      </c>
      <c r="W187" s="144" t="s">
        <v>60</v>
      </c>
      <c r="X187" s="144" t="s">
        <v>60</v>
      </c>
      <c r="Y187" s="193"/>
      <c r="Z187" s="193"/>
    </row>
    <row r="188" spans="1:26" s="73" customFormat="1" outlineLevel="3" x14ac:dyDescent="0.3">
      <c r="A188" s="84" t="s">
        <v>454</v>
      </c>
      <c r="B188" s="212"/>
      <c r="C188" s="90" t="s">
        <v>298</v>
      </c>
      <c r="D188" s="77" t="s">
        <v>21</v>
      </c>
      <c r="E188" s="78">
        <v>4</v>
      </c>
      <c r="F188" s="78">
        <f>E188</f>
        <v>4</v>
      </c>
      <c r="G188" s="212"/>
      <c r="H188" s="212"/>
      <c r="I188" s="88">
        <v>3340</v>
      </c>
      <c r="J188" s="79">
        <f>I188</f>
        <v>3340</v>
      </c>
      <c r="K188" s="80"/>
      <c r="L188" s="80"/>
      <c r="M188" s="145"/>
      <c r="N188" s="96">
        <v>3340</v>
      </c>
      <c r="O188" s="94" t="s">
        <v>60</v>
      </c>
      <c r="P188" s="94" t="s">
        <v>60</v>
      </c>
      <c r="Q188" s="139" t="s">
        <v>60</v>
      </c>
      <c r="R188" s="139" t="s">
        <v>60</v>
      </c>
      <c r="S188" s="139" t="s">
        <v>60</v>
      </c>
      <c r="T188" s="139" t="s">
        <v>60</v>
      </c>
      <c r="U188" s="139" t="s">
        <v>60</v>
      </c>
      <c r="V188" s="139" t="s">
        <v>60</v>
      </c>
      <c r="W188" s="144" t="s">
        <v>60</v>
      </c>
      <c r="X188" s="144" t="s">
        <v>60</v>
      </c>
      <c r="Y188" s="193"/>
      <c r="Z188" s="193"/>
    </row>
    <row r="189" spans="1:26" s="73" customFormat="1" outlineLevel="3" x14ac:dyDescent="0.3">
      <c r="A189" s="84" t="s">
        <v>455</v>
      </c>
      <c r="B189" s="212"/>
      <c r="C189" s="90" t="s">
        <v>299</v>
      </c>
      <c r="D189" s="77" t="s">
        <v>21</v>
      </c>
      <c r="E189" s="78">
        <v>1</v>
      </c>
      <c r="F189" s="78">
        <f>E189</f>
        <v>1</v>
      </c>
      <c r="G189" s="212"/>
      <c r="H189" s="212"/>
      <c r="I189" s="88">
        <v>2680</v>
      </c>
      <c r="J189" s="79">
        <f>I189</f>
        <v>2680</v>
      </c>
      <c r="K189" s="80"/>
      <c r="L189" s="80"/>
      <c r="M189" s="145"/>
      <c r="N189" s="96">
        <v>2680</v>
      </c>
      <c r="O189" s="94" t="s">
        <v>60</v>
      </c>
      <c r="P189" s="94" t="s">
        <v>60</v>
      </c>
      <c r="Q189" s="139" t="s">
        <v>60</v>
      </c>
      <c r="R189" s="139" t="s">
        <v>60</v>
      </c>
      <c r="S189" s="139" t="s">
        <v>60</v>
      </c>
      <c r="T189" s="139" t="s">
        <v>60</v>
      </c>
      <c r="U189" s="139" t="s">
        <v>60</v>
      </c>
      <c r="V189" s="139" t="s">
        <v>60</v>
      </c>
      <c r="W189" s="144" t="s">
        <v>60</v>
      </c>
      <c r="X189" s="144" t="s">
        <v>60</v>
      </c>
      <c r="Y189" s="193"/>
      <c r="Z189" s="193"/>
    </row>
    <row r="190" spans="1:26" s="73" customFormat="1" outlineLevel="1" x14ac:dyDescent="0.3">
      <c r="A190" s="82" t="s">
        <v>456</v>
      </c>
      <c r="B190" s="212"/>
      <c r="C190" s="101" t="s">
        <v>300</v>
      </c>
      <c r="D190" s="77" t="s">
        <v>21</v>
      </c>
      <c r="E190" s="72">
        <f>SUM(E191:E231)</f>
        <v>430</v>
      </c>
      <c r="F190" s="72">
        <f>SUM(F191:F231)</f>
        <v>430</v>
      </c>
      <c r="G190" s="212"/>
      <c r="H190" s="212"/>
      <c r="I190" s="89">
        <f>SUM(I191:I231)</f>
        <v>316643.57368999999</v>
      </c>
      <c r="J190" s="89">
        <f>SUM(J191:J231)</f>
        <v>316695.28899999999</v>
      </c>
      <c r="K190" s="80"/>
      <c r="L190" s="80"/>
      <c r="M190" s="72">
        <f>SUM(M191:M231)</f>
        <v>316643.57368999999</v>
      </c>
      <c r="N190" s="149"/>
      <c r="O190" s="94" t="s">
        <v>60</v>
      </c>
      <c r="P190" s="94" t="s">
        <v>60</v>
      </c>
      <c r="Q190" s="139" t="s">
        <v>60</v>
      </c>
      <c r="R190" s="139" t="s">
        <v>60</v>
      </c>
      <c r="S190" s="139" t="s">
        <v>60</v>
      </c>
      <c r="T190" s="139" t="s">
        <v>60</v>
      </c>
      <c r="U190" s="139" t="s">
        <v>60</v>
      </c>
      <c r="V190" s="139" t="s">
        <v>60</v>
      </c>
      <c r="W190" s="144" t="s">
        <v>60</v>
      </c>
      <c r="X190" s="144" t="s">
        <v>60</v>
      </c>
      <c r="Y190" s="193"/>
      <c r="Z190" s="193"/>
    </row>
    <row r="191" spans="1:26" s="73" customFormat="1" outlineLevel="2" x14ac:dyDescent="0.3">
      <c r="A191" s="84" t="s">
        <v>457</v>
      </c>
      <c r="B191" s="212"/>
      <c r="C191" s="90" t="s">
        <v>301</v>
      </c>
      <c r="D191" s="77" t="s">
        <v>21</v>
      </c>
      <c r="E191" s="78">
        <v>2</v>
      </c>
      <c r="F191" s="78">
        <f>E191</f>
        <v>2</v>
      </c>
      <c r="G191" s="212"/>
      <c r="H191" s="212"/>
      <c r="I191" s="88">
        <v>83.463999999999999</v>
      </c>
      <c r="J191" s="79">
        <f>I191</f>
        <v>83.463999999999999</v>
      </c>
      <c r="K191" s="80"/>
      <c r="L191" s="80"/>
      <c r="M191" s="96">
        <v>83.463999999999999</v>
      </c>
      <c r="N191" s="145"/>
      <c r="O191" s="94" t="s">
        <v>60</v>
      </c>
      <c r="P191" s="94" t="s">
        <v>60</v>
      </c>
      <c r="Q191" s="139" t="s">
        <v>60</v>
      </c>
      <c r="R191" s="139" t="s">
        <v>60</v>
      </c>
      <c r="S191" s="139" t="s">
        <v>60</v>
      </c>
      <c r="T191" s="139" t="s">
        <v>60</v>
      </c>
      <c r="U191" s="139" t="s">
        <v>60</v>
      </c>
      <c r="V191" s="139" t="s">
        <v>60</v>
      </c>
      <c r="W191" s="144" t="s">
        <v>60</v>
      </c>
      <c r="X191" s="144" t="s">
        <v>60</v>
      </c>
      <c r="Y191" s="193"/>
      <c r="Z191" s="193"/>
    </row>
    <row r="192" spans="1:26" s="73" customFormat="1" outlineLevel="2" x14ac:dyDescent="0.3">
      <c r="A192" s="84" t="s">
        <v>458</v>
      </c>
      <c r="B192" s="212"/>
      <c r="C192" s="90" t="s">
        <v>302</v>
      </c>
      <c r="D192" s="77" t="s">
        <v>21</v>
      </c>
      <c r="E192" s="78">
        <v>8</v>
      </c>
      <c r="F192" s="78">
        <f t="shared" ref="F192:F231" si="30">E192</f>
        <v>8</v>
      </c>
      <c r="G192" s="212"/>
      <c r="H192" s="212"/>
      <c r="I192" s="88">
        <v>5486.32</v>
      </c>
      <c r="J192" s="79">
        <f t="shared" ref="J192:J231" si="31">I192</f>
        <v>5486.32</v>
      </c>
      <c r="K192" s="80"/>
      <c r="L192" s="80"/>
      <c r="M192" s="96">
        <v>5486.32</v>
      </c>
      <c r="N192" s="145"/>
      <c r="O192" s="94" t="s">
        <v>60</v>
      </c>
      <c r="P192" s="94" t="s">
        <v>60</v>
      </c>
      <c r="Q192" s="139" t="s">
        <v>60</v>
      </c>
      <c r="R192" s="139" t="s">
        <v>60</v>
      </c>
      <c r="S192" s="139" t="s">
        <v>60</v>
      </c>
      <c r="T192" s="139" t="s">
        <v>60</v>
      </c>
      <c r="U192" s="139" t="s">
        <v>60</v>
      </c>
      <c r="V192" s="139" t="s">
        <v>60</v>
      </c>
      <c r="W192" s="144" t="s">
        <v>60</v>
      </c>
      <c r="X192" s="144" t="s">
        <v>60</v>
      </c>
      <c r="Y192" s="193"/>
      <c r="Z192" s="193"/>
    </row>
    <row r="193" spans="1:26" s="73" customFormat="1" outlineLevel="2" x14ac:dyDescent="0.3">
      <c r="A193" s="84" t="s">
        <v>459</v>
      </c>
      <c r="B193" s="212"/>
      <c r="C193" s="90" t="s">
        <v>303</v>
      </c>
      <c r="D193" s="77" t="s">
        <v>21</v>
      </c>
      <c r="E193" s="78">
        <v>2</v>
      </c>
      <c r="F193" s="78">
        <f t="shared" si="30"/>
        <v>2</v>
      </c>
      <c r="G193" s="212"/>
      <c r="H193" s="212"/>
      <c r="I193" s="88">
        <v>2344</v>
      </c>
      <c r="J193" s="79">
        <f t="shared" si="31"/>
        <v>2344</v>
      </c>
      <c r="K193" s="89"/>
      <c r="L193" s="89"/>
      <c r="M193" s="96">
        <v>2344</v>
      </c>
      <c r="N193" s="145"/>
      <c r="O193" s="94" t="s">
        <v>60</v>
      </c>
      <c r="P193" s="94" t="s">
        <v>60</v>
      </c>
      <c r="Q193" s="139" t="s">
        <v>60</v>
      </c>
      <c r="R193" s="139" t="s">
        <v>60</v>
      </c>
      <c r="S193" s="139" t="s">
        <v>60</v>
      </c>
      <c r="T193" s="139" t="s">
        <v>60</v>
      </c>
      <c r="U193" s="139" t="s">
        <v>60</v>
      </c>
      <c r="V193" s="139" t="s">
        <v>60</v>
      </c>
      <c r="W193" s="144" t="s">
        <v>60</v>
      </c>
      <c r="X193" s="144" t="s">
        <v>60</v>
      </c>
      <c r="Y193" s="193"/>
      <c r="Z193" s="193"/>
    </row>
    <row r="194" spans="1:26" s="73" customFormat="1" outlineLevel="2" x14ac:dyDescent="0.3">
      <c r="A194" s="84" t="s">
        <v>460</v>
      </c>
      <c r="B194" s="212"/>
      <c r="C194" s="90" t="s">
        <v>304</v>
      </c>
      <c r="D194" s="77" t="s">
        <v>21</v>
      </c>
      <c r="E194" s="78">
        <v>1</v>
      </c>
      <c r="F194" s="78">
        <f t="shared" si="30"/>
        <v>1</v>
      </c>
      <c r="G194" s="212"/>
      <c r="H194" s="212"/>
      <c r="I194" s="88">
        <v>21174.491000000002</v>
      </c>
      <c r="J194" s="79">
        <f t="shared" si="31"/>
        <v>21174.491000000002</v>
      </c>
      <c r="K194" s="80"/>
      <c r="L194" s="80"/>
      <c r="M194" s="96">
        <v>21174.491000000002</v>
      </c>
      <c r="N194" s="145"/>
      <c r="O194" s="94" t="s">
        <v>60</v>
      </c>
      <c r="P194" s="94" t="s">
        <v>60</v>
      </c>
      <c r="Q194" s="139" t="s">
        <v>60</v>
      </c>
      <c r="R194" s="139" t="s">
        <v>60</v>
      </c>
      <c r="S194" s="139" t="s">
        <v>60</v>
      </c>
      <c r="T194" s="139" t="s">
        <v>60</v>
      </c>
      <c r="U194" s="139" t="s">
        <v>60</v>
      </c>
      <c r="V194" s="139" t="s">
        <v>60</v>
      </c>
      <c r="W194" s="144" t="s">
        <v>60</v>
      </c>
      <c r="X194" s="144" t="s">
        <v>60</v>
      </c>
      <c r="Y194" s="193"/>
      <c r="Z194" s="193"/>
    </row>
    <row r="195" spans="1:26" s="73" customFormat="1" outlineLevel="2" x14ac:dyDescent="0.3">
      <c r="A195" s="84" t="s">
        <v>461</v>
      </c>
      <c r="B195" s="212"/>
      <c r="C195" s="90" t="s">
        <v>305</v>
      </c>
      <c r="D195" s="77" t="s">
        <v>21</v>
      </c>
      <c r="E195" s="78">
        <v>1</v>
      </c>
      <c r="F195" s="78">
        <f t="shared" si="30"/>
        <v>1</v>
      </c>
      <c r="G195" s="212"/>
      <c r="H195" s="212"/>
      <c r="I195" s="88">
        <v>46188.313000000002</v>
      </c>
      <c r="J195" s="79">
        <f t="shared" si="31"/>
        <v>46188.313000000002</v>
      </c>
      <c r="K195" s="71"/>
      <c r="L195" s="71"/>
      <c r="M195" s="96">
        <v>46188.313000000002</v>
      </c>
      <c r="N195" s="145"/>
      <c r="O195" s="94" t="s">
        <v>60</v>
      </c>
      <c r="P195" s="94" t="s">
        <v>60</v>
      </c>
      <c r="Q195" s="139" t="s">
        <v>60</v>
      </c>
      <c r="R195" s="139" t="s">
        <v>60</v>
      </c>
      <c r="S195" s="139" t="s">
        <v>60</v>
      </c>
      <c r="T195" s="139" t="s">
        <v>60</v>
      </c>
      <c r="U195" s="139" t="s">
        <v>60</v>
      </c>
      <c r="V195" s="139" t="s">
        <v>60</v>
      </c>
      <c r="W195" s="144" t="s">
        <v>60</v>
      </c>
      <c r="X195" s="144" t="s">
        <v>60</v>
      </c>
      <c r="Y195" s="193"/>
      <c r="Z195" s="193"/>
    </row>
    <row r="196" spans="1:26" s="73" customFormat="1" outlineLevel="2" x14ac:dyDescent="0.3">
      <c r="A196" s="84" t="s">
        <v>462</v>
      </c>
      <c r="B196" s="212"/>
      <c r="C196" s="90" t="s">
        <v>306</v>
      </c>
      <c r="D196" s="77" t="s">
        <v>21</v>
      </c>
      <c r="E196" s="78">
        <v>1</v>
      </c>
      <c r="F196" s="78">
        <f t="shared" si="30"/>
        <v>1</v>
      </c>
      <c r="G196" s="212"/>
      <c r="H196" s="212"/>
      <c r="I196" s="88">
        <v>2129.1990000000001</v>
      </c>
      <c r="J196" s="79">
        <f t="shared" si="31"/>
        <v>2129.1990000000001</v>
      </c>
      <c r="K196" s="80"/>
      <c r="L196" s="80"/>
      <c r="M196" s="96">
        <v>2129.1990000000001</v>
      </c>
      <c r="N196" s="145"/>
      <c r="O196" s="94" t="s">
        <v>60</v>
      </c>
      <c r="P196" s="94" t="s">
        <v>60</v>
      </c>
      <c r="Q196" s="139" t="s">
        <v>60</v>
      </c>
      <c r="R196" s="139" t="s">
        <v>60</v>
      </c>
      <c r="S196" s="139" t="s">
        <v>60</v>
      </c>
      <c r="T196" s="139" t="s">
        <v>60</v>
      </c>
      <c r="U196" s="139" t="s">
        <v>60</v>
      </c>
      <c r="V196" s="139" t="s">
        <v>60</v>
      </c>
      <c r="W196" s="144" t="s">
        <v>60</v>
      </c>
      <c r="X196" s="144" t="s">
        <v>60</v>
      </c>
      <c r="Y196" s="193"/>
      <c r="Z196" s="193"/>
    </row>
    <row r="197" spans="1:26" s="73" customFormat="1" outlineLevel="2" x14ac:dyDescent="0.3">
      <c r="A197" s="84" t="s">
        <v>463</v>
      </c>
      <c r="B197" s="212"/>
      <c r="C197" s="90" t="s">
        <v>307</v>
      </c>
      <c r="D197" s="77" t="s">
        <v>21</v>
      </c>
      <c r="E197" s="78">
        <v>1</v>
      </c>
      <c r="F197" s="78">
        <f t="shared" si="30"/>
        <v>1</v>
      </c>
      <c r="G197" s="212"/>
      <c r="H197" s="212"/>
      <c r="I197" s="88">
        <v>4457.4769999999999</v>
      </c>
      <c r="J197" s="79">
        <f t="shared" si="31"/>
        <v>4457.4769999999999</v>
      </c>
      <c r="K197" s="80"/>
      <c r="L197" s="80"/>
      <c r="M197" s="96">
        <v>4457.4769999999999</v>
      </c>
      <c r="N197" s="145"/>
      <c r="O197" s="94" t="s">
        <v>60</v>
      </c>
      <c r="P197" s="94" t="s">
        <v>60</v>
      </c>
      <c r="Q197" s="139" t="s">
        <v>60</v>
      </c>
      <c r="R197" s="139" t="s">
        <v>60</v>
      </c>
      <c r="S197" s="139" t="s">
        <v>60</v>
      </c>
      <c r="T197" s="139" t="s">
        <v>60</v>
      </c>
      <c r="U197" s="139" t="s">
        <v>60</v>
      </c>
      <c r="V197" s="139" t="s">
        <v>60</v>
      </c>
      <c r="W197" s="144" t="s">
        <v>60</v>
      </c>
      <c r="X197" s="144" t="s">
        <v>60</v>
      </c>
      <c r="Y197" s="193"/>
      <c r="Z197" s="193"/>
    </row>
    <row r="198" spans="1:26" s="73" customFormat="1" outlineLevel="2" x14ac:dyDescent="0.3">
      <c r="A198" s="84" t="s">
        <v>464</v>
      </c>
      <c r="B198" s="212"/>
      <c r="C198" s="90" t="s">
        <v>308</v>
      </c>
      <c r="D198" s="77" t="s">
        <v>21</v>
      </c>
      <c r="E198" s="78">
        <v>1</v>
      </c>
      <c r="F198" s="78">
        <f t="shared" si="30"/>
        <v>1</v>
      </c>
      <c r="G198" s="212"/>
      <c r="H198" s="212"/>
      <c r="I198" s="88">
        <v>42337.285000000003</v>
      </c>
      <c r="J198" s="79">
        <f t="shared" si="31"/>
        <v>42337.285000000003</v>
      </c>
      <c r="K198" s="80"/>
      <c r="L198" s="80"/>
      <c r="M198" s="96">
        <v>42337.285000000003</v>
      </c>
      <c r="N198" s="145"/>
      <c r="O198" s="94" t="s">
        <v>60</v>
      </c>
      <c r="P198" s="94" t="s">
        <v>60</v>
      </c>
      <c r="Q198" s="139" t="s">
        <v>60</v>
      </c>
      <c r="R198" s="139" t="s">
        <v>60</v>
      </c>
      <c r="S198" s="139" t="s">
        <v>60</v>
      </c>
      <c r="T198" s="139" t="s">
        <v>60</v>
      </c>
      <c r="U198" s="139" t="s">
        <v>60</v>
      </c>
      <c r="V198" s="139" t="s">
        <v>60</v>
      </c>
      <c r="W198" s="144" t="s">
        <v>60</v>
      </c>
      <c r="X198" s="144" t="s">
        <v>60</v>
      </c>
      <c r="Y198" s="193"/>
      <c r="Z198" s="193"/>
    </row>
    <row r="199" spans="1:26" s="73" customFormat="1" outlineLevel="2" x14ac:dyDescent="0.3">
      <c r="A199" s="84" t="s">
        <v>465</v>
      </c>
      <c r="B199" s="212"/>
      <c r="C199" s="90" t="s">
        <v>309</v>
      </c>
      <c r="D199" s="77" t="s">
        <v>21</v>
      </c>
      <c r="E199" s="78">
        <v>3</v>
      </c>
      <c r="F199" s="78">
        <f t="shared" si="30"/>
        <v>3</v>
      </c>
      <c r="G199" s="212"/>
      <c r="H199" s="212"/>
      <c r="I199" s="88">
        <v>1377.0060000000001</v>
      </c>
      <c r="J199" s="79">
        <f t="shared" si="31"/>
        <v>1377.0060000000001</v>
      </c>
      <c r="K199" s="80"/>
      <c r="L199" s="80"/>
      <c r="M199" s="96">
        <v>1377.0060000000001</v>
      </c>
      <c r="N199" s="145"/>
      <c r="O199" s="94" t="s">
        <v>60</v>
      </c>
      <c r="P199" s="94" t="s">
        <v>60</v>
      </c>
      <c r="Q199" s="139" t="s">
        <v>60</v>
      </c>
      <c r="R199" s="139" t="s">
        <v>60</v>
      </c>
      <c r="S199" s="139" t="s">
        <v>60</v>
      </c>
      <c r="T199" s="139" t="s">
        <v>60</v>
      </c>
      <c r="U199" s="139" t="s">
        <v>60</v>
      </c>
      <c r="V199" s="139" t="s">
        <v>60</v>
      </c>
      <c r="W199" s="144" t="s">
        <v>60</v>
      </c>
      <c r="X199" s="144" t="s">
        <v>60</v>
      </c>
      <c r="Y199" s="193"/>
      <c r="Z199" s="193"/>
    </row>
    <row r="200" spans="1:26" s="73" customFormat="1" outlineLevel="2" x14ac:dyDescent="0.3">
      <c r="A200" s="84" t="s">
        <v>466</v>
      </c>
      <c r="B200" s="212"/>
      <c r="C200" s="90" t="s">
        <v>310</v>
      </c>
      <c r="D200" s="77" t="s">
        <v>21</v>
      </c>
      <c r="E200" s="78">
        <v>3</v>
      </c>
      <c r="F200" s="78">
        <f t="shared" si="30"/>
        <v>3</v>
      </c>
      <c r="G200" s="212"/>
      <c r="H200" s="212"/>
      <c r="I200" s="88">
        <v>10406.25</v>
      </c>
      <c r="J200" s="79">
        <f t="shared" si="31"/>
        <v>10406.25</v>
      </c>
      <c r="K200" s="80"/>
      <c r="L200" s="80"/>
      <c r="M200" s="96">
        <v>10406.25</v>
      </c>
      <c r="N200" s="145"/>
      <c r="O200" s="94" t="s">
        <v>60</v>
      </c>
      <c r="P200" s="94" t="s">
        <v>60</v>
      </c>
      <c r="Q200" s="139" t="s">
        <v>60</v>
      </c>
      <c r="R200" s="139" t="s">
        <v>60</v>
      </c>
      <c r="S200" s="139" t="s">
        <v>60</v>
      </c>
      <c r="T200" s="139" t="s">
        <v>60</v>
      </c>
      <c r="U200" s="139" t="s">
        <v>60</v>
      </c>
      <c r="V200" s="139" t="s">
        <v>60</v>
      </c>
      <c r="W200" s="144" t="s">
        <v>60</v>
      </c>
      <c r="X200" s="144" t="s">
        <v>60</v>
      </c>
      <c r="Y200" s="193"/>
      <c r="Z200" s="193"/>
    </row>
    <row r="201" spans="1:26" s="73" customFormat="1" outlineLevel="2" x14ac:dyDescent="0.3">
      <c r="A201" s="84" t="s">
        <v>467</v>
      </c>
      <c r="B201" s="212"/>
      <c r="C201" s="90" t="s">
        <v>311</v>
      </c>
      <c r="D201" s="77" t="s">
        <v>21</v>
      </c>
      <c r="E201" s="78">
        <v>1</v>
      </c>
      <c r="F201" s="78">
        <f t="shared" si="30"/>
        <v>1</v>
      </c>
      <c r="G201" s="212"/>
      <c r="H201" s="212"/>
      <c r="I201" s="88">
        <v>191.04</v>
      </c>
      <c r="J201" s="79">
        <f t="shared" si="31"/>
        <v>191.04</v>
      </c>
      <c r="K201" s="80"/>
      <c r="L201" s="80"/>
      <c r="M201" s="96">
        <v>191.04</v>
      </c>
      <c r="N201" s="145"/>
      <c r="O201" s="94" t="s">
        <v>60</v>
      </c>
      <c r="P201" s="94" t="s">
        <v>60</v>
      </c>
      <c r="Q201" s="139" t="s">
        <v>60</v>
      </c>
      <c r="R201" s="139" t="s">
        <v>60</v>
      </c>
      <c r="S201" s="139" t="s">
        <v>60</v>
      </c>
      <c r="T201" s="139" t="s">
        <v>60</v>
      </c>
      <c r="U201" s="139" t="s">
        <v>60</v>
      </c>
      <c r="V201" s="139" t="s">
        <v>60</v>
      </c>
      <c r="W201" s="144" t="s">
        <v>60</v>
      </c>
      <c r="X201" s="144" t="s">
        <v>60</v>
      </c>
      <c r="Y201" s="193"/>
      <c r="Z201" s="193"/>
    </row>
    <row r="202" spans="1:26" s="73" customFormat="1" outlineLevel="2" x14ac:dyDescent="0.3">
      <c r="A202" s="84" t="s">
        <v>468</v>
      </c>
      <c r="B202" s="212"/>
      <c r="C202" s="90" t="s">
        <v>312</v>
      </c>
      <c r="D202" s="77" t="s">
        <v>21</v>
      </c>
      <c r="E202" s="78">
        <v>1</v>
      </c>
      <c r="F202" s="78">
        <f t="shared" si="30"/>
        <v>1</v>
      </c>
      <c r="G202" s="212"/>
      <c r="H202" s="212"/>
      <c r="I202" s="88">
        <v>2667.45</v>
      </c>
      <c r="J202" s="79">
        <f t="shared" si="31"/>
        <v>2667.45</v>
      </c>
      <c r="K202" s="80"/>
      <c r="L202" s="80"/>
      <c r="M202" s="96">
        <v>2667.45</v>
      </c>
      <c r="N202" s="145"/>
      <c r="O202" s="94" t="s">
        <v>60</v>
      </c>
      <c r="P202" s="94" t="s">
        <v>60</v>
      </c>
      <c r="Q202" s="139" t="s">
        <v>60</v>
      </c>
      <c r="R202" s="139" t="s">
        <v>60</v>
      </c>
      <c r="S202" s="139" t="s">
        <v>60</v>
      </c>
      <c r="T202" s="139" t="s">
        <v>60</v>
      </c>
      <c r="U202" s="139" t="s">
        <v>60</v>
      </c>
      <c r="V202" s="139" t="s">
        <v>60</v>
      </c>
      <c r="W202" s="144" t="s">
        <v>60</v>
      </c>
      <c r="X202" s="144" t="s">
        <v>60</v>
      </c>
      <c r="Y202" s="193"/>
      <c r="Z202" s="193"/>
    </row>
    <row r="203" spans="1:26" s="73" customFormat="1" outlineLevel="2" x14ac:dyDescent="0.3">
      <c r="A203" s="84" t="s">
        <v>469</v>
      </c>
      <c r="B203" s="212"/>
      <c r="C203" s="90" t="s">
        <v>313</v>
      </c>
      <c r="D203" s="77" t="s">
        <v>21</v>
      </c>
      <c r="E203" s="78">
        <v>1</v>
      </c>
      <c r="F203" s="78">
        <f t="shared" si="30"/>
        <v>1</v>
      </c>
      <c r="G203" s="212"/>
      <c r="H203" s="212"/>
      <c r="I203" s="88">
        <v>384.47300000000001</v>
      </c>
      <c r="J203" s="79">
        <f t="shared" si="31"/>
        <v>384.47300000000001</v>
      </c>
      <c r="K203" s="80"/>
      <c r="L203" s="80"/>
      <c r="M203" s="96">
        <v>384.47300000000001</v>
      </c>
      <c r="N203" s="145"/>
      <c r="O203" s="94" t="s">
        <v>60</v>
      </c>
      <c r="P203" s="94" t="s">
        <v>60</v>
      </c>
      <c r="Q203" s="139" t="s">
        <v>60</v>
      </c>
      <c r="R203" s="139" t="s">
        <v>60</v>
      </c>
      <c r="S203" s="139" t="s">
        <v>60</v>
      </c>
      <c r="T203" s="139" t="s">
        <v>60</v>
      </c>
      <c r="U203" s="139" t="s">
        <v>60</v>
      </c>
      <c r="V203" s="139" t="s">
        <v>60</v>
      </c>
      <c r="W203" s="144" t="s">
        <v>60</v>
      </c>
      <c r="X203" s="144" t="s">
        <v>60</v>
      </c>
      <c r="Y203" s="193"/>
      <c r="Z203" s="193"/>
    </row>
    <row r="204" spans="1:26" s="73" customFormat="1" outlineLevel="2" x14ac:dyDescent="0.3">
      <c r="A204" s="84" t="s">
        <v>470</v>
      </c>
      <c r="B204" s="212"/>
      <c r="C204" s="90" t="s">
        <v>314</v>
      </c>
      <c r="D204" s="77" t="s">
        <v>21</v>
      </c>
      <c r="E204" s="78">
        <v>1</v>
      </c>
      <c r="F204" s="78">
        <f t="shared" si="30"/>
        <v>1</v>
      </c>
      <c r="G204" s="212"/>
      <c r="H204" s="212"/>
      <c r="I204" s="88">
        <v>3395.3879999999999</v>
      </c>
      <c r="J204" s="79">
        <f t="shared" si="31"/>
        <v>3395.3879999999999</v>
      </c>
      <c r="K204" s="80"/>
      <c r="L204" s="80"/>
      <c r="M204" s="96">
        <v>3395.3879999999999</v>
      </c>
      <c r="N204" s="145"/>
      <c r="O204" s="94" t="s">
        <v>60</v>
      </c>
      <c r="P204" s="94" t="s">
        <v>60</v>
      </c>
      <c r="Q204" s="139" t="s">
        <v>60</v>
      </c>
      <c r="R204" s="139" t="s">
        <v>60</v>
      </c>
      <c r="S204" s="139" t="s">
        <v>60</v>
      </c>
      <c r="T204" s="139" t="s">
        <v>60</v>
      </c>
      <c r="U204" s="139" t="s">
        <v>60</v>
      </c>
      <c r="V204" s="139" t="s">
        <v>60</v>
      </c>
      <c r="W204" s="144" t="s">
        <v>60</v>
      </c>
      <c r="X204" s="144" t="s">
        <v>60</v>
      </c>
      <c r="Y204" s="193"/>
      <c r="Z204" s="193"/>
    </row>
    <row r="205" spans="1:26" s="73" customFormat="1" outlineLevel="2" x14ac:dyDescent="0.3">
      <c r="A205" s="84" t="s">
        <v>471</v>
      </c>
      <c r="B205" s="212"/>
      <c r="C205" s="90" t="s">
        <v>315</v>
      </c>
      <c r="D205" s="77" t="s">
        <v>21</v>
      </c>
      <c r="E205" s="78">
        <v>5</v>
      </c>
      <c r="F205" s="78">
        <f t="shared" si="30"/>
        <v>5</v>
      </c>
      <c r="G205" s="212"/>
      <c r="H205" s="212"/>
      <c r="I205" s="88">
        <v>3002.53</v>
      </c>
      <c r="J205" s="79">
        <f t="shared" si="31"/>
        <v>3002.53</v>
      </c>
      <c r="K205" s="80"/>
      <c r="L205" s="80"/>
      <c r="M205" s="96">
        <v>3002.53</v>
      </c>
      <c r="N205" s="145"/>
      <c r="O205" s="94" t="s">
        <v>60</v>
      </c>
      <c r="P205" s="94" t="s">
        <v>60</v>
      </c>
      <c r="Q205" s="139" t="s">
        <v>60</v>
      </c>
      <c r="R205" s="139" t="s">
        <v>60</v>
      </c>
      <c r="S205" s="139" t="s">
        <v>60</v>
      </c>
      <c r="T205" s="139" t="s">
        <v>60</v>
      </c>
      <c r="U205" s="139" t="s">
        <v>60</v>
      </c>
      <c r="V205" s="139" t="s">
        <v>60</v>
      </c>
      <c r="W205" s="144" t="s">
        <v>60</v>
      </c>
      <c r="X205" s="144" t="s">
        <v>60</v>
      </c>
      <c r="Y205" s="193"/>
      <c r="Z205" s="193"/>
    </row>
    <row r="206" spans="1:26" s="73" customFormat="1" outlineLevel="2" x14ac:dyDescent="0.3">
      <c r="A206" s="84" t="s">
        <v>472</v>
      </c>
      <c r="B206" s="212"/>
      <c r="C206" s="90" t="s">
        <v>316</v>
      </c>
      <c r="D206" s="77" t="s">
        <v>21</v>
      </c>
      <c r="E206" s="78">
        <v>16</v>
      </c>
      <c r="F206" s="78">
        <f t="shared" si="30"/>
        <v>16</v>
      </c>
      <c r="G206" s="212"/>
      <c r="H206" s="212"/>
      <c r="I206" s="88">
        <v>12488.32</v>
      </c>
      <c r="J206" s="79">
        <f t="shared" si="31"/>
        <v>12488.32</v>
      </c>
      <c r="K206" s="80"/>
      <c r="L206" s="80"/>
      <c r="M206" s="96">
        <v>12488.32</v>
      </c>
      <c r="N206" s="145"/>
      <c r="O206" s="94" t="s">
        <v>60</v>
      </c>
      <c r="P206" s="94" t="s">
        <v>60</v>
      </c>
      <c r="Q206" s="139" t="s">
        <v>60</v>
      </c>
      <c r="R206" s="139" t="s">
        <v>60</v>
      </c>
      <c r="S206" s="139" t="s">
        <v>60</v>
      </c>
      <c r="T206" s="139" t="s">
        <v>60</v>
      </c>
      <c r="U206" s="139" t="s">
        <v>60</v>
      </c>
      <c r="V206" s="139" t="s">
        <v>60</v>
      </c>
      <c r="W206" s="144" t="s">
        <v>60</v>
      </c>
      <c r="X206" s="144" t="s">
        <v>60</v>
      </c>
      <c r="Y206" s="193"/>
      <c r="Z206" s="193"/>
    </row>
    <row r="207" spans="1:26" s="73" customFormat="1" outlineLevel="2" x14ac:dyDescent="0.3">
      <c r="A207" s="84" t="s">
        <v>473</v>
      </c>
      <c r="B207" s="212"/>
      <c r="C207" s="90" t="s">
        <v>317</v>
      </c>
      <c r="D207" s="77" t="s">
        <v>21</v>
      </c>
      <c r="E207" s="78">
        <v>1</v>
      </c>
      <c r="F207" s="78">
        <f t="shared" si="30"/>
        <v>1</v>
      </c>
      <c r="G207" s="212"/>
      <c r="H207" s="212"/>
      <c r="I207" s="88">
        <v>18605.522000000001</v>
      </c>
      <c r="J207" s="79">
        <f t="shared" si="31"/>
        <v>18605.522000000001</v>
      </c>
      <c r="K207" s="80"/>
      <c r="L207" s="80"/>
      <c r="M207" s="96">
        <v>18605.522000000001</v>
      </c>
      <c r="N207" s="145"/>
      <c r="O207" s="94" t="s">
        <v>60</v>
      </c>
      <c r="P207" s="94" t="s">
        <v>60</v>
      </c>
      <c r="Q207" s="139" t="s">
        <v>60</v>
      </c>
      <c r="R207" s="139" t="s">
        <v>60</v>
      </c>
      <c r="S207" s="139" t="s">
        <v>60</v>
      </c>
      <c r="T207" s="139" t="s">
        <v>60</v>
      </c>
      <c r="U207" s="139" t="s">
        <v>60</v>
      </c>
      <c r="V207" s="139" t="s">
        <v>60</v>
      </c>
      <c r="W207" s="144" t="s">
        <v>60</v>
      </c>
      <c r="X207" s="144" t="s">
        <v>60</v>
      </c>
      <c r="Y207" s="193"/>
      <c r="Z207" s="193"/>
    </row>
    <row r="208" spans="1:26" s="73" customFormat="1" outlineLevel="2" x14ac:dyDescent="0.3">
      <c r="A208" s="84" t="s">
        <v>474</v>
      </c>
      <c r="B208" s="212"/>
      <c r="C208" s="90" t="s">
        <v>318</v>
      </c>
      <c r="D208" s="77" t="s">
        <v>21</v>
      </c>
      <c r="E208" s="78">
        <v>5</v>
      </c>
      <c r="F208" s="78">
        <f t="shared" si="30"/>
        <v>5</v>
      </c>
      <c r="G208" s="212"/>
      <c r="H208" s="212"/>
      <c r="I208" s="88">
        <v>4260.3100000000004</v>
      </c>
      <c r="J208" s="79">
        <f t="shared" si="31"/>
        <v>4260.3100000000004</v>
      </c>
      <c r="K208" s="80"/>
      <c r="L208" s="80"/>
      <c r="M208" s="96">
        <v>4260.3100000000004</v>
      </c>
      <c r="N208" s="145"/>
      <c r="O208" s="94" t="s">
        <v>60</v>
      </c>
      <c r="P208" s="94" t="s">
        <v>60</v>
      </c>
      <c r="Q208" s="139" t="s">
        <v>60</v>
      </c>
      <c r="R208" s="139" t="s">
        <v>60</v>
      </c>
      <c r="S208" s="139" t="s">
        <v>60</v>
      </c>
      <c r="T208" s="139" t="s">
        <v>60</v>
      </c>
      <c r="U208" s="139" t="s">
        <v>60</v>
      </c>
      <c r="V208" s="139" t="s">
        <v>60</v>
      </c>
      <c r="W208" s="144" t="s">
        <v>60</v>
      </c>
      <c r="X208" s="144" t="s">
        <v>60</v>
      </c>
      <c r="Y208" s="193"/>
      <c r="Z208" s="193"/>
    </row>
    <row r="209" spans="1:26" s="73" customFormat="1" outlineLevel="2" x14ac:dyDescent="0.3">
      <c r="A209" s="84" t="s">
        <v>475</v>
      </c>
      <c r="B209" s="212"/>
      <c r="C209" s="90" t="s">
        <v>319</v>
      </c>
      <c r="D209" s="77" t="s">
        <v>21</v>
      </c>
      <c r="E209" s="78">
        <v>2</v>
      </c>
      <c r="F209" s="78">
        <f t="shared" si="30"/>
        <v>2</v>
      </c>
      <c r="G209" s="212"/>
      <c r="H209" s="212"/>
      <c r="I209" s="88">
        <v>1511.2619999999999</v>
      </c>
      <c r="J209" s="79">
        <f t="shared" si="31"/>
        <v>1511.2619999999999</v>
      </c>
      <c r="K209" s="80"/>
      <c r="L209" s="80"/>
      <c r="M209" s="96">
        <v>1511.2619999999999</v>
      </c>
      <c r="N209" s="145"/>
      <c r="O209" s="94" t="s">
        <v>60</v>
      </c>
      <c r="P209" s="94" t="s">
        <v>60</v>
      </c>
      <c r="Q209" s="139" t="s">
        <v>60</v>
      </c>
      <c r="R209" s="139" t="s">
        <v>60</v>
      </c>
      <c r="S209" s="139" t="s">
        <v>60</v>
      </c>
      <c r="T209" s="139" t="s">
        <v>60</v>
      </c>
      <c r="U209" s="139" t="s">
        <v>60</v>
      </c>
      <c r="V209" s="139" t="s">
        <v>60</v>
      </c>
      <c r="W209" s="144" t="s">
        <v>60</v>
      </c>
      <c r="X209" s="144" t="s">
        <v>60</v>
      </c>
      <c r="Y209" s="193"/>
      <c r="Z209" s="193"/>
    </row>
    <row r="210" spans="1:26" s="73" customFormat="1" ht="27.75" customHeight="1" outlineLevel="2" x14ac:dyDescent="0.3">
      <c r="A210" s="84" t="s">
        <v>476</v>
      </c>
      <c r="B210" s="212"/>
      <c r="C210" s="90" t="s">
        <v>320</v>
      </c>
      <c r="D210" s="85" t="s">
        <v>21</v>
      </c>
      <c r="E210" s="78">
        <v>1</v>
      </c>
      <c r="F210" s="78">
        <f t="shared" si="30"/>
        <v>1</v>
      </c>
      <c r="G210" s="212"/>
      <c r="H210" s="212"/>
      <c r="I210" s="88">
        <v>1120</v>
      </c>
      <c r="J210" s="79">
        <f t="shared" si="31"/>
        <v>1120</v>
      </c>
      <c r="K210" s="80"/>
      <c r="L210" s="80"/>
      <c r="M210" s="96">
        <v>1120</v>
      </c>
      <c r="N210" s="145"/>
      <c r="O210" s="94" t="s">
        <v>60</v>
      </c>
      <c r="P210" s="94" t="s">
        <v>60</v>
      </c>
      <c r="Q210" s="139" t="s">
        <v>60</v>
      </c>
      <c r="R210" s="139" t="s">
        <v>60</v>
      </c>
      <c r="S210" s="139" t="s">
        <v>60</v>
      </c>
      <c r="T210" s="139" t="s">
        <v>60</v>
      </c>
      <c r="U210" s="139" t="s">
        <v>60</v>
      </c>
      <c r="V210" s="139" t="s">
        <v>60</v>
      </c>
      <c r="W210" s="144" t="s">
        <v>60</v>
      </c>
      <c r="X210" s="144" t="s">
        <v>60</v>
      </c>
      <c r="Y210" s="193"/>
      <c r="Z210" s="193"/>
    </row>
    <row r="211" spans="1:26" s="73" customFormat="1" ht="18.75" customHeight="1" outlineLevel="2" x14ac:dyDescent="0.3">
      <c r="A211" s="84" t="s">
        <v>477</v>
      </c>
      <c r="B211" s="212"/>
      <c r="C211" s="86" t="s">
        <v>321</v>
      </c>
      <c r="D211" s="69" t="s">
        <v>21</v>
      </c>
      <c r="E211" s="121">
        <v>28</v>
      </c>
      <c r="F211" s="78">
        <f t="shared" si="30"/>
        <v>28</v>
      </c>
      <c r="G211" s="212"/>
      <c r="H211" s="212"/>
      <c r="I211" s="89">
        <v>16503.72</v>
      </c>
      <c r="J211" s="79">
        <f t="shared" si="31"/>
        <v>16503.72</v>
      </c>
      <c r="K211" s="72"/>
      <c r="L211" s="72"/>
      <c r="M211" s="148">
        <v>16503.72</v>
      </c>
      <c r="N211" s="145"/>
      <c r="O211" s="94" t="s">
        <v>60</v>
      </c>
      <c r="P211" s="94" t="s">
        <v>60</v>
      </c>
      <c r="Q211" s="139" t="s">
        <v>60</v>
      </c>
      <c r="R211" s="139" t="s">
        <v>60</v>
      </c>
      <c r="S211" s="139" t="s">
        <v>60</v>
      </c>
      <c r="T211" s="139" t="s">
        <v>60</v>
      </c>
      <c r="U211" s="139" t="s">
        <v>60</v>
      </c>
      <c r="V211" s="139" t="s">
        <v>60</v>
      </c>
      <c r="W211" s="144" t="s">
        <v>60</v>
      </c>
      <c r="X211" s="144" t="s">
        <v>60</v>
      </c>
      <c r="Y211" s="193"/>
      <c r="Z211" s="193"/>
    </row>
    <row r="212" spans="1:26" s="73" customFormat="1" outlineLevel="2" x14ac:dyDescent="0.3">
      <c r="A212" s="84" t="s">
        <v>478</v>
      </c>
      <c r="B212" s="212"/>
      <c r="C212" s="100" t="s">
        <v>322</v>
      </c>
      <c r="D212" s="127" t="s">
        <v>21</v>
      </c>
      <c r="E212" s="87">
        <v>31</v>
      </c>
      <c r="F212" s="78">
        <f t="shared" si="30"/>
        <v>31</v>
      </c>
      <c r="G212" s="212"/>
      <c r="H212" s="212"/>
      <c r="I212" s="88">
        <v>8514.7200000000012</v>
      </c>
      <c r="J212" s="79">
        <f t="shared" si="31"/>
        <v>8514.7200000000012</v>
      </c>
      <c r="K212" s="80"/>
      <c r="L212" s="80"/>
      <c r="M212" s="96">
        <v>8514.7200000000012</v>
      </c>
      <c r="N212" s="145"/>
      <c r="O212" s="94" t="s">
        <v>60</v>
      </c>
      <c r="P212" s="94" t="s">
        <v>60</v>
      </c>
      <c r="Q212" s="139" t="s">
        <v>60</v>
      </c>
      <c r="R212" s="139" t="s">
        <v>60</v>
      </c>
      <c r="S212" s="139" t="s">
        <v>60</v>
      </c>
      <c r="T212" s="139" t="s">
        <v>60</v>
      </c>
      <c r="U212" s="139" t="s">
        <v>60</v>
      </c>
      <c r="V212" s="139" t="s">
        <v>60</v>
      </c>
      <c r="W212" s="144" t="s">
        <v>60</v>
      </c>
      <c r="X212" s="144" t="s">
        <v>60</v>
      </c>
      <c r="Y212" s="193"/>
      <c r="Z212" s="193"/>
    </row>
    <row r="213" spans="1:26" s="73" customFormat="1" ht="15.75" customHeight="1" outlineLevel="2" x14ac:dyDescent="0.3">
      <c r="A213" s="84" t="s">
        <v>479</v>
      </c>
      <c r="B213" s="212"/>
      <c r="C213" s="100" t="s">
        <v>323</v>
      </c>
      <c r="D213" s="77" t="s">
        <v>21</v>
      </c>
      <c r="E213" s="87">
        <v>19</v>
      </c>
      <c r="F213" s="78">
        <f t="shared" si="30"/>
        <v>19</v>
      </c>
      <c r="G213" s="212"/>
      <c r="H213" s="212"/>
      <c r="I213" s="88">
        <v>4671.6100000000006</v>
      </c>
      <c r="J213" s="79">
        <f t="shared" si="31"/>
        <v>4671.6100000000006</v>
      </c>
      <c r="K213" s="80"/>
      <c r="L213" s="80"/>
      <c r="M213" s="96">
        <v>4671.6100000000006</v>
      </c>
      <c r="N213" s="145"/>
      <c r="O213" s="94" t="s">
        <v>60</v>
      </c>
      <c r="P213" s="94" t="s">
        <v>60</v>
      </c>
      <c r="Q213" s="139" t="s">
        <v>60</v>
      </c>
      <c r="R213" s="139" t="s">
        <v>60</v>
      </c>
      <c r="S213" s="139" t="s">
        <v>60</v>
      </c>
      <c r="T213" s="139" t="s">
        <v>60</v>
      </c>
      <c r="U213" s="139" t="s">
        <v>60</v>
      </c>
      <c r="V213" s="139" t="s">
        <v>60</v>
      </c>
      <c r="W213" s="144" t="s">
        <v>60</v>
      </c>
      <c r="X213" s="144" t="s">
        <v>60</v>
      </c>
      <c r="Y213" s="193"/>
      <c r="Z213" s="193"/>
    </row>
    <row r="214" spans="1:26" s="73" customFormat="1" ht="18.75" customHeight="1" outlineLevel="2" x14ac:dyDescent="0.3">
      <c r="A214" s="84" t="s">
        <v>480</v>
      </c>
      <c r="B214" s="212"/>
      <c r="C214" s="100" t="s">
        <v>324</v>
      </c>
      <c r="D214" s="77" t="s">
        <v>21</v>
      </c>
      <c r="E214" s="87">
        <v>86</v>
      </c>
      <c r="F214" s="78">
        <f t="shared" si="30"/>
        <v>86</v>
      </c>
      <c r="G214" s="212"/>
      <c r="H214" s="212"/>
      <c r="I214" s="88">
        <v>16097.817999999999</v>
      </c>
      <c r="J214" s="79">
        <f t="shared" si="31"/>
        <v>16097.817999999999</v>
      </c>
      <c r="K214" s="80"/>
      <c r="L214" s="80"/>
      <c r="M214" s="96">
        <v>16097.817999999999</v>
      </c>
      <c r="N214" s="145"/>
      <c r="O214" s="94" t="s">
        <v>60</v>
      </c>
      <c r="P214" s="94" t="s">
        <v>60</v>
      </c>
      <c r="Q214" s="139" t="s">
        <v>60</v>
      </c>
      <c r="R214" s="139" t="s">
        <v>60</v>
      </c>
      <c r="S214" s="139" t="s">
        <v>60</v>
      </c>
      <c r="T214" s="139" t="s">
        <v>60</v>
      </c>
      <c r="U214" s="139" t="s">
        <v>60</v>
      </c>
      <c r="V214" s="139" t="s">
        <v>60</v>
      </c>
      <c r="W214" s="144" t="s">
        <v>60</v>
      </c>
      <c r="X214" s="144" t="s">
        <v>60</v>
      </c>
      <c r="Y214" s="193"/>
      <c r="Z214" s="193"/>
    </row>
    <row r="215" spans="1:26" s="73" customFormat="1" ht="15.75" customHeight="1" outlineLevel="2" x14ac:dyDescent="0.3">
      <c r="A215" s="84" t="s">
        <v>481</v>
      </c>
      <c r="B215" s="212"/>
      <c r="C215" s="100" t="s">
        <v>325</v>
      </c>
      <c r="D215" s="127" t="s">
        <v>21</v>
      </c>
      <c r="E215" s="87">
        <v>52</v>
      </c>
      <c r="F215" s="78">
        <f t="shared" si="30"/>
        <v>52</v>
      </c>
      <c r="G215" s="212"/>
      <c r="H215" s="212"/>
      <c r="I215" s="88">
        <v>6753.0309999999999</v>
      </c>
      <c r="J215" s="79">
        <f t="shared" si="31"/>
        <v>6753.0309999999999</v>
      </c>
      <c r="K215" s="80"/>
      <c r="L215" s="80"/>
      <c r="M215" s="96">
        <v>6753.0309999999999</v>
      </c>
      <c r="N215" s="145"/>
      <c r="O215" s="94" t="s">
        <v>60</v>
      </c>
      <c r="P215" s="94" t="s">
        <v>60</v>
      </c>
      <c r="Q215" s="139" t="s">
        <v>60</v>
      </c>
      <c r="R215" s="139" t="s">
        <v>60</v>
      </c>
      <c r="S215" s="139" t="s">
        <v>60</v>
      </c>
      <c r="T215" s="139" t="s">
        <v>60</v>
      </c>
      <c r="U215" s="139" t="s">
        <v>60</v>
      </c>
      <c r="V215" s="139" t="s">
        <v>60</v>
      </c>
      <c r="W215" s="144" t="s">
        <v>60</v>
      </c>
      <c r="X215" s="144" t="s">
        <v>60</v>
      </c>
      <c r="Y215" s="193"/>
      <c r="Z215" s="193"/>
    </row>
    <row r="216" spans="1:26" s="73" customFormat="1" outlineLevel="2" x14ac:dyDescent="0.3">
      <c r="A216" s="84" t="s">
        <v>482</v>
      </c>
      <c r="B216" s="212"/>
      <c r="C216" s="100" t="s">
        <v>326</v>
      </c>
      <c r="D216" s="77" t="s">
        <v>21</v>
      </c>
      <c r="E216" s="87">
        <v>17</v>
      </c>
      <c r="F216" s="78">
        <f t="shared" si="30"/>
        <v>17</v>
      </c>
      <c r="G216" s="212"/>
      <c r="H216" s="212"/>
      <c r="I216" s="88">
        <v>1068.45</v>
      </c>
      <c r="J216" s="79">
        <f t="shared" si="31"/>
        <v>1068.45</v>
      </c>
      <c r="K216" s="80"/>
      <c r="L216" s="80"/>
      <c r="M216" s="96">
        <v>1068.45</v>
      </c>
      <c r="N216" s="145"/>
      <c r="O216" s="94" t="s">
        <v>60</v>
      </c>
      <c r="P216" s="94" t="s">
        <v>60</v>
      </c>
      <c r="Q216" s="139" t="s">
        <v>60</v>
      </c>
      <c r="R216" s="139" t="s">
        <v>60</v>
      </c>
      <c r="S216" s="139" t="s">
        <v>60</v>
      </c>
      <c r="T216" s="139" t="s">
        <v>60</v>
      </c>
      <c r="U216" s="139" t="s">
        <v>60</v>
      </c>
      <c r="V216" s="139" t="s">
        <v>60</v>
      </c>
      <c r="W216" s="144" t="s">
        <v>60</v>
      </c>
      <c r="X216" s="144" t="s">
        <v>60</v>
      </c>
      <c r="Y216" s="193"/>
      <c r="Z216" s="193"/>
    </row>
    <row r="217" spans="1:26" s="73" customFormat="1" outlineLevel="2" x14ac:dyDescent="0.3">
      <c r="A217" s="84" t="s">
        <v>483</v>
      </c>
      <c r="B217" s="212"/>
      <c r="C217" s="100" t="s">
        <v>327</v>
      </c>
      <c r="D217" s="77" t="s">
        <v>21</v>
      </c>
      <c r="E217" s="87">
        <v>36</v>
      </c>
      <c r="F217" s="78">
        <f t="shared" si="30"/>
        <v>36</v>
      </c>
      <c r="G217" s="212"/>
      <c r="H217" s="212"/>
      <c r="I217" s="88">
        <v>2028.6</v>
      </c>
      <c r="J217" s="79">
        <f t="shared" si="31"/>
        <v>2028.6</v>
      </c>
      <c r="K217" s="80"/>
      <c r="L217" s="80"/>
      <c r="M217" s="96">
        <v>2028.6</v>
      </c>
      <c r="N217" s="145"/>
      <c r="O217" s="94" t="s">
        <v>60</v>
      </c>
      <c r="P217" s="94" t="s">
        <v>60</v>
      </c>
      <c r="Q217" s="139" t="s">
        <v>60</v>
      </c>
      <c r="R217" s="139" t="s">
        <v>60</v>
      </c>
      <c r="S217" s="139" t="s">
        <v>60</v>
      </c>
      <c r="T217" s="139" t="s">
        <v>60</v>
      </c>
      <c r="U217" s="139" t="s">
        <v>60</v>
      </c>
      <c r="V217" s="139" t="s">
        <v>60</v>
      </c>
      <c r="W217" s="144" t="s">
        <v>60</v>
      </c>
      <c r="X217" s="144" t="s">
        <v>60</v>
      </c>
      <c r="Y217" s="193"/>
      <c r="Z217" s="193"/>
    </row>
    <row r="218" spans="1:26" s="73" customFormat="1" outlineLevel="2" x14ac:dyDescent="0.3">
      <c r="A218" s="84" t="s">
        <v>484</v>
      </c>
      <c r="B218" s="212"/>
      <c r="C218" s="100" t="s">
        <v>328</v>
      </c>
      <c r="D218" s="127" t="s">
        <v>21</v>
      </c>
      <c r="E218" s="87">
        <v>24</v>
      </c>
      <c r="F218" s="78">
        <f t="shared" si="30"/>
        <v>24</v>
      </c>
      <c r="G218" s="212"/>
      <c r="H218" s="212"/>
      <c r="I218" s="88">
        <v>1317.6</v>
      </c>
      <c r="J218" s="79">
        <f t="shared" si="31"/>
        <v>1317.6</v>
      </c>
      <c r="K218" s="71"/>
      <c r="L218" s="71"/>
      <c r="M218" s="96">
        <v>1317.6</v>
      </c>
      <c r="N218" s="145"/>
      <c r="O218" s="94" t="s">
        <v>60</v>
      </c>
      <c r="P218" s="94" t="s">
        <v>60</v>
      </c>
      <c r="Q218" s="139" t="s">
        <v>60</v>
      </c>
      <c r="R218" s="139" t="s">
        <v>60</v>
      </c>
      <c r="S218" s="139" t="s">
        <v>60</v>
      </c>
      <c r="T218" s="139" t="s">
        <v>60</v>
      </c>
      <c r="U218" s="139" t="s">
        <v>60</v>
      </c>
      <c r="V218" s="139" t="s">
        <v>60</v>
      </c>
      <c r="W218" s="144" t="s">
        <v>60</v>
      </c>
      <c r="X218" s="144" t="s">
        <v>60</v>
      </c>
      <c r="Y218" s="193"/>
      <c r="Z218" s="193"/>
    </row>
    <row r="219" spans="1:26" s="73" customFormat="1" outlineLevel="2" x14ac:dyDescent="0.3">
      <c r="A219" s="84" t="s">
        <v>485</v>
      </c>
      <c r="B219" s="212"/>
      <c r="C219" s="100" t="s">
        <v>329</v>
      </c>
      <c r="D219" s="77" t="s">
        <v>21</v>
      </c>
      <c r="E219" s="87">
        <v>29</v>
      </c>
      <c r="F219" s="78">
        <f t="shared" si="30"/>
        <v>29</v>
      </c>
      <c r="G219" s="212"/>
      <c r="H219" s="212"/>
      <c r="I219" s="88">
        <v>1392</v>
      </c>
      <c r="J219" s="79">
        <f t="shared" si="31"/>
        <v>1392</v>
      </c>
      <c r="K219" s="80"/>
      <c r="L219" s="80"/>
      <c r="M219" s="96">
        <v>1392</v>
      </c>
      <c r="N219" s="145"/>
      <c r="O219" s="94" t="s">
        <v>60</v>
      </c>
      <c r="P219" s="94" t="s">
        <v>60</v>
      </c>
      <c r="Q219" s="139" t="s">
        <v>60</v>
      </c>
      <c r="R219" s="139" t="s">
        <v>60</v>
      </c>
      <c r="S219" s="139" t="s">
        <v>60</v>
      </c>
      <c r="T219" s="139" t="s">
        <v>60</v>
      </c>
      <c r="U219" s="139" t="s">
        <v>60</v>
      </c>
      <c r="V219" s="139" t="s">
        <v>60</v>
      </c>
      <c r="W219" s="144" t="s">
        <v>60</v>
      </c>
      <c r="X219" s="144" t="s">
        <v>60</v>
      </c>
      <c r="Y219" s="193"/>
      <c r="Z219" s="193"/>
    </row>
    <row r="220" spans="1:26" s="73" customFormat="1" ht="20.25" customHeight="1" outlineLevel="2" x14ac:dyDescent="0.3">
      <c r="A220" s="84" t="s">
        <v>486</v>
      </c>
      <c r="B220" s="212"/>
      <c r="C220" s="100" t="s">
        <v>330</v>
      </c>
      <c r="D220" s="77" t="s">
        <v>21</v>
      </c>
      <c r="E220" s="87">
        <v>1</v>
      </c>
      <c r="F220" s="78">
        <f t="shared" si="30"/>
        <v>1</v>
      </c>
      <c r="G220" s="212"/>
      <c r="H220" s="212"/>
      <c r="I220" s="88">
        <v>1496.31</v>
      </c>
      <c r="J220" s="79">
        <f t="shared" si="31"/>
        <v>1496.31</v>
      </c>
      <c r="K220" s="80"/>
      <c r="L220" s="80"/>
      <c r="M220" s="96">
        <v>1496.31</v>
      </c>
      <c r="N220" s="145"/>
      <c r="O220" s="94" t="s">
        <v>60</v>
      </c>
      <c r="P220" s="94" t="s">
        <v>60</v>
      </c>
      <c r="Q220" s="139" t="s">
        <v>60</v>
      </c>
      <c r="R220" s="139" t="s">
        <v>60</v>
      </c>
      <c r="S220" s="139" t="s">
        <v>60</v>
      </c>
      <c r="T220" s="139" t="s">
        <v>60</v>
      </c>
      <c r="U220" s="139" t="s">
        <v>60</v>
      </c>
      <c r="V220" s="139" t="s">
        <v>60</v>
      </c>
      <c r="W220" s="144" t="s">
        <v>60</v>
      </c>
      <c r="X220" s="144" t="s">
        <v>60</v>
      </c>
      <c r="Y220" s="193"/>
      <c r="Z220" s="193"/>
    </row>
    <row r="221" spans="1:26" s="73" customFormat="1" ht="20.25" customHeight="1" outlineLevel="2" x14ac:dyDescent="0.3">
      <c r="A221" s="84" t="s">
        <v>487</v>
      </c>
      <c r="B221" s="212"/>
      <c r="C221" s="117" t="s">
        <v>331</v>
      </c>
      <c r="D221" s="127" t="s">
        <v>21</v>
      </c>
      <c r="E221" s="87">
        <v>4</v>
      </c>
      <c r="F221" s="78">
        <f t="shared" si="30"/>
        <v>4</v>
      </c>
      <c r="G221" s="212"/>
      <c r="H221" s="212"/>
      <c r="I221" s="89">
        <v>766.64068999999995</v>
      </c>
      <c r="J221" s="71">
        <v>818.35599999999999</v>
      </c>
      <c r="K221" s="150">
        <f>I221-J221</f>
        <v>-51.715310000000045</v>
      </c>
      <c r="L221" s="151" t="s">
        <v>499</v>
      </c>
      <c r="M221" s="96">
        <v>766.64068999999995</v>
      </c>
      <c r="N221" s="145"/>
      <c r="O221" s="94" t="s">
        <v>60</v>
      </c>
      <c r="P221" s="94" t="s">
        <v>60</v>
      </c>
      <c r="Q221" s="139" t="s">
        <v>60</v>
      </c>
      <c r="R221" s="139" t="s">
        <v>60</v>
      </c>
      <c r="S221" s="139" t="s">
        <v>60</v>
      </c>
      <c r="T221" s="139" t="s">
        <v>60</v>
      </c>
      <c r="U221" s="139" t="s">
        <v>60</v>
      </c>
      <c r="V221" s="139" t="s">
        <v>60</v>
      </c>
      <c r="W221" s="144" t="s">
        <v>60</v>
      </c>
      <c r="X221" s="144" t="s">
        <v>60</v>
      </c>
      <c r="Y221" s="193"/>
      <c r="Z221" s="193"/>
    </row>
    <row r="222" spans="1:26" s="73" customFormat="1" outlineLevel="2" x14ac:dyDescent="0.3">
      <c r="A222" s="84" t="s">
        <v>488</v>
      </c>
      <c r="B222" s="212"/>
      <c r="C222" s="100" t="s">
        <v>332</v>
      </c>
      <c r="D222" s="77" t="s">
        <v>21</v>
      </c>
      <c r="E222" s="87">
        <v>2</v>
      </c>
      <c r="F222" s="78">
        <f t="shared" si="30"/>
        <v>2</v>
      </c>
      <c r="G222" s="212"/>
      <c r="H222" s="212"/>
      <c r="I222" s="88">
        <v>20168.434000000001</v>
      </c>
      <c r="J222" s="79">
        <f t="shared" si="31"/>
        <v>20168.434000000001</v>
      </c>
      <c r="K222" s="80"/>
      <c r="L222" s="80"/>
      <c r="M222" s="96">
        <v>20168.434000000001</v>
      </c>
      <c r="N222" s="145"/>
      <c r="O222" s="94" t="s">
        <v>60</v>
      </c>
      <c r="P222" s="94" t="s">
        <v>60</v>
      </c>
      <c r="Q222" s="139" t="s">
        <v>60</v>
      </c>
      <c r="R222" s="139" t="s">
        <v>60</v>
      </c>
      <c r="S222" s="139" t="s">
        <v>60</v>
      </c>
      <c r="T222" s="139" t="s">
        <v>60</v>
      </c>
      <c r="U222" s="139" t="s">
        <v>60</v>
      </c>
      <c r="V222" s="139" t="s">
        <v>60</v>
      </c>
      <c r="W222" s="144" t="s">
        <v>60</v>
      </c>
      <c r="X222" s="144" t="s">
        <v>60</v>
      </c>
      <c r="Y222" s="193"/>
      <c r="Z222" s="193"/>
    </row>
    <row r="223" spans="1:26" s="73" customFormat="1" ht="37.5" outlineLevel="2" x14ac:dyDescent="0.3">
      <c r="A223" s="84" t="s">
        <v>489</v>
      </c>
      <c r="B223" s="212"/>
      <c r="C223" s="100" t="s">
        <v>333</v>
      </c>
      <c r="D223" s="77" t="s">
        <v>21</v>
      </c>
      <c r="E223" s="87">
        <v>6</v>
      </c>
      <c r="F223" s="78">
        <f t="shared" si="30"/>
        <v>6</v>
      </c>
      <c r="G223" s="212"/>
      <c r="H223" s="212"/>
      <c r="I223" s="88">
        <v>4816.26</v>
      </c>
      <c r="J223" s="79">
        <f t="shared" si="31"/>
        <v>4816.26</v>
      </c>
      <c r="K223" s="80"/>
      <c r="L223" s="80"/>
      <c r="M223" s="96">
        <v>4816.26</v>
      </c>
      <c r="N223" s="145"/>
      <c r="O223" s="94" t="s">
        <v>60</v>
      </c>
      <c r="P223" s="94" t="s">
        <v>60</v>
      </c>
      <c r="Q223" s="139" t="s">
        <v>60</v>
      </c>
      <c r="R223" s="139" t="s">
        <v>60</v>
      </c>
      <c r="S223" s="139" t="s">
        <v>60</v>
      </c>
      <c r="T223" s="139" t="s">
        <v>60</v>
      </c>
      <c r="U223" s="139" t="s">
        <v>60</v>
      </c>
      <c r="V223" s="139" t="s">
        <v>60</v>
      </c>
      <c r="W223" s="144" t="s">
        <v>60</v>
      </c>
      <c r="X223" s="144" t="s">
        <v>60</v>
      </c>
      <c r="Y223" s="193"/>
      <c r="Z223" s="193"/>
    </row>
    <row r="224" spans="1:26" s="73" customFormat="1" outlineLevel="2" x14ac:dyDescent="0.3">
      <c r="A224" s="84" t="s">
        <v>490</v>
      </c>
      <c r="B224" s="212"/>
      <c r="C224" s="100" t="s">
        <v>334</v>
      </c>
      <c r="D224" s="127" t="s">
        <v>21</v>
      </c>
      <c r="E224" s="87">
        <v>4</v>
      </c>
      <c r="F224" s="78">
        <f t="shared" si="30"/>
        <v>4</v>
      </c>
      <c r="G224" s="212"/>
      <c r="H224" s="212"/>
      <c r="I224" s="88">
        <v>3409.04</v>
      </c>
      <c r="J224" s="79">
        <f t="shared" si="31"/>
        <v>3409.04</v>
      </c>
      <c r="K224" s="80"/>
      <c r="L224" s="80"/>
      <c r="M224" s="96">
        <v>3409.04</v>
      </c>
      <c r="N224" s="145"/>
      <c r="O224" s="94" t="s">
        <v>60</v>
      </c>
      <c r="P224" s="94" t="s">
        <v>60</v>
      </c>
      <c r="Q224" s="139" t="s">
        <v>60</v>
      </c>
      <c r="R224" s="139" t="s">
        <v>60</v>
      </c>
      <c r="S224" s="139" t="s">
        <v>60</v>
      </c>
      <c r="T224" s="139" t="s">
        <v>60</v>
      </c>
      <c r="U224" s="139" t="s">
        <v>60</v>
      </c>
      <c r="V224" s="139" t="s">
        <v>60</v>
      </c>
      <c r="W224" s="144" t="s">
        <v>60</v>
      </c>
      <c r="X224" s="144" t="s">
        <v>60</v>
      </c>
      <c r="Y224" s="193"/>
      <c r="Z224" s="193"/>
    </row>
    <row r="225" spans="1:27" s="73" customFormat="1" outlineLevel="2" x14ac:dyDescent="0.3">
      <c r="A225" s="84" t="s">
        <v>491</v>
      </c>
      <c r="B225" s="212"/>
      <c r="C225" s="100" t="s">
        <v>335</v>
      </c>
      <c r="D225" s="77" t="s">
        <v>21</v>
      </c>
      <c r="E225" s="87">
        <v>2</v>
      </c>
      <c r="F225" s="78">
        <f t="shared" si="30"/>
        <v>2</v>
      </c>
      <c r="G225" s="212"/>
      <c r="H225" s="212"/>
      <c r="I225" s="88">
        <v>11396.5</v>
      </c>
      <c r="J225" s="79">
        <f t="shared" si="31"/>
        <v>11396.5</v>
      </c>
      <c r="K225" s="71"/>
      <c r="L225" s="71"/>
      <c r="M225" s="96">
        <v>11396.5</v>
      </c>
      <c r="N225" s="145"/>
      <c r="O225" s="94" t="s">
        <v>60</v>
      </c>
      <c r="P225" s="94" t="s">
        <v>60</v>
      </c>
      <c r="Q225" s="139" t="s">
        <v>60</v>
      </c>
      <c r="R225" s="139" t="s">
        <v>60</v>
      </c>
      <c r="S225" s="139" t="s">
        <v>60</v>
      </c>
      <c r="T225" s="139" t="s">
        <v>60</v>
      </c>
      <c r="U225" s="139" t="s">
        <v>60</v>
      </c>
      <c r="V225" s="139" t="s">
        <v>60</v>
      </c>
      <c r="W225" s="144" t="s">
        <v>60</v>
      </c>
      <c r="X225" s="144" t="s">
        <v>60</v>
      </c>
      <c r="Y225" s="193"/>
      <c r="Z225" s="193"/>
    </row>
    <row r="226" spans="1:27" s="73" customFormat="1" outlineLevel="2" x14ac:dyDescent="0.3">
      <c r="A226" s="84" t="s">
        <v>492</v>
      </c>
      <c r="B226" s="212"/>
      <c r="C226" s="100" t="s">
        <v>336</v>
      </c>
      <c r="D226" s="77" t="s">
        <v>21</v>
      </c>
      <c r="E226" s="87">
        <v>1</v>
      </c>
      <c r="F226" s="78">
        <f t="shared" si="30"/>
        <v>1</v>
      </c>
      <c r="G226" s="212"/>
      <c r="H226" s="212"/>
      <c r="I226" s="88">
        <v>4102.74</v>
      </c>
      <c r="J226" s="79">
        <f t="shared" si="31"/>
        <v>4102.74</v>
      </c>
      <c r="K226" s="71"/>
      <c r="L226" s="71"/>
      <c r="M226" s="96">
        <v>4102.74</v>
      </c>
      <c r="N226" s="145"/>
      <c r="O226" s="94" t="s">
        <v>60</v>
      </c>
      <c r="P226" s="94" t="s">
        <v>60</v>
      </c>
      <c r="Q226" s="139" t="s">
        <v>60</v>
      </c>
      <c r="R226" s="139" t="s">
        <v>60</v>
      </c>
      <c r="S226" s="139" t="s">
        <v>60</v>
      </c>
      <c r="T226" s="139" t="s">
        <v>60</v>
      </c>
      <c r="U226" s="139" t="s">
        <v>60</v>
      </c>
      <c r="V226" s="139" t="s">
        <v>60</v>
      </c>
      <c r="W226" s="144" t="s">
        <v>60</v>
      </c>
      <c r="X226" s="144" t="s">
        <v>60</v>
      </c>
      <c r="Y226" s="193"/>
      <c r="Z226" s="193"/>
    </row>
    <row r="227" spans="1:27" s="73" customFormat="1" outlineLevel="2" x14ac:dyDescent="0.3">
      <c r="A227" s="84" t="s">
        <v>493</v>
      </c>
      <c r="B227" s="212"/>
      <c r="C227" s="100" t="s">
        <v>337</v>
      </c>
      <c r="D227" s="127" t="s">
        <v>21</v>
      </c>
      <c r="E227" s="87">
        <v>3</v>
      </c>
      <c r="F227" s="78">
        <f t="shared" si="30"/>
        <v>3</v>
      </c>
      <c r="G227" s="212"/>
      <c r="H227" s="212"/>
      <c r="I227" s="88">
        <v>13680</v>
      </c>
      <c r="J227" s="79">
        <f t="shared" si="31"/>
        <v>13680</v>
      </c>
      <c r="K227" s="80"/>
      <c r="L227" s="80"/>
      <c r="M227" s="96">
        <v>13680</v>
      </c>
      <c r="N227" s="145"/>
      <c r="O227" s="94" t="s">
        <v>60</v>
      </c>
      <c r="P227" s="94" t="s">
        <v>60</v>
      </c>
      <c r="Q227" s="139" t="s">
        <v>60</v>
      </c>
      <c r="R227" s="139" t="s">
        <v>60</v>
      </c>
      <c r="S227" s="139" t="s">
        <v>60</v>
      </c>
      <c r="T227" s="139" t="s">
        <v>60</v>
      </c>
      <c r="U227" s="139" t="s">
        <v>60</v>
      </c>
      <c r="V227" s="139" t="s">
        <v>60</v>
      </c>
      <c r="W227" s="144" t="s">
        <v>60</v>
      </c>
      <c r="X227" s="144" t="s">
        <v>60</v>
      </c>
      <c r="Y227" s="193"/>
      <c r="Z227" s="193"/>
    </row>
    <row r="228" spans="1:27" s="73" customFormat="1" outlineLevel="2" x14ac:dyDescent="0.3">
      <c r="A228" s="84" t="s">
        <v>494</v>
      </c>
      <c r="B228" s="212"/>
      <c r="C228" s="100" t="s">
        <v>338</v>
      </c>
      <c r="D228" s="77" t="s">
        <v>21</v>
      </c>
      <c r="E228" s="87">
        <v>1</v>
      </c>
      <c r="F228" s="78">
        <f t="shared" si="30"/>
        <v>1</v>
      </c>
      <c r="G228" s="212"/>
      <c r="H228" s="212"/>
      <c r="I228" s="88">
        <v>4950</v>
      </c>
      <c r="J228" s="79">
        <f t="shared" si="31"/>
        <v>4950</v>
      </c>
      <c r="K228" s="71"/>
      <c r="L228" s="71"/>
      <c r="M228" s="96">
        <v>4950</v>
      </c>
      <c r="N228" s="145"/>
      <c r="O228" s="94" t="s">
        <v>60</v>
      </c>
      <c r="P228" s="94" t="s">
        <v>60</v>
      </c>
      <c r="Q228" s="139" t="s">
        <v>60</v>
      </c>
      <c r="R228" s="139" t="s">
        <v>60</v>
      </c>
      <c r="S228" s="139" t="s">
        <v>60</v>
      </c>
      <c r="T228" s="139" t="s">
        <v>60</v>
      </c>
      <c r="U228" s="139" t="s">
        <v>60</v>
      </c>
      <c r="V228" s="139" t="s">
        <v>60</v>
      </c>
      <c r="W228" s="144" t="s">
        <v>60</v>
      </c>
      <c r="X228" s="144" t="s">
        <v>60</v>
      </c>
      <c r="Y228" s="193"/>
      <c r="Z228" s="193"/>
    </row>
    <row r="229" spans="1:27" s="73" customFormat="1" outlineLevel="2" x14ac:dyDescent="0.3">
      <c r="A229" s="84" t="s">
        <v>495</v>
      </c>
      <c r="B229" s="212"/>
      <c r="C229" s="100" t="s">
        <v>339</v>
      </c>
      <c r="D229" s="77" t="s">
        <v>21</v>
      </c>
      <c r="E229" s="87">
        <v>20</v>
      </c>
      <c r="F229" s="78">
        <f t="shared" si="30"/>
        <v>20</v>
      </c>
      <c r="G229" s="212"/>
      <c r="H229" s="212"/>
      <c r="I229" s="88">
        <v>7800</v>
      </c>
      <c r="J229" s="79">
        <f t="shared" si="31"/>
        <v>7800</v>
      </c>
      <c r="K229" s="80"/>
      <c r="L229" s="80"/>
      <c r="M229" s="96">
        <v>7800</v>
      </c>
      <c r="N229" s="145"/>
      <c r="O229" s="94" t="s">
        <v>60</v>
      </c>
      <c r="P229" s="94" t="s">
        <v>60</v>
      </c>
      <c r="Q229" s="139" t="s">
        <v>60</v>
      </c>
      <c r="R229" s="139" t="s">
        <v>60</v>
      </c>
      <c r="S229" s="139" t="s">
        <v>60</v>
      </c>
      <c r="T229" s="139" t="s">
        <v>60</v>
      </c>
      <c r="U229" s="139" t="s">
        <v>60</v>
      </c>
      <c r="V229" s="139" t="s">
        <v>60</v>
      </c>
      <c r="W229" s="144" t="s">
        <v>60</v>
      </c>
      <c r="X229" s="144" t="s">
        <v>60</v>
      </c>
      <c r="Y229" s="193"/>
      <c r="Z229" s="193"/>
      <c r="AA229" s="73">
        <f>SUM(S229:S234)</f>
        <v>0</v>
      </c>
    </row>
    <row r="230" spans="1:27" s="73" customFormat="1" outlineLevel="2" x14ac:dyDescent="0.3">
      <c r="A230" s="84" t="s">
        <v>496</v>
      </c>
      <c r="B230" s="212"/>
      <c r="C230" s="100" t="s">
        <v>340</v>
      </c>
      <c r="D230" s="127" t="s">
        <v>21</v>
      </c>
      <c r="E230" s="87">
        <v>5</v>
      </c>
      <c r="F230" s="78">
        <f t="shared" si="30"/>
        <v>5</v>
      </c>
      <c r="G230" s="212"/>
      <c r="H230" s="212"/>
      <c r="I230" s="88">
        <v>600</v>
      </c>
      <c r="J230" s="79">
        <f t="shared" si="31"/>
        <v>600</v>
      </c>
      <c r="K230" s="80"/>
      <c r="L230" s="80"/>
      <c r="M230" s="96">
        <v>600</v>
      </c>
      <c r="N230" s="145"/>
      <c r="O230" s="72"/>
      <c r="P230" s="72"/>
      <c r="Q230" s="139" t="s">
        <v>60</v>
      </c>
      <c r="R230" s="139" t="s">
        <v>60</v>
      </c>
      <c r="S230" s="139" t="s">
        <v>60</v>
      </c>
      <c r="T230" s="139" t="s">
        <v>60</v>
      </c>
      <c r="U230" s="139" t="s">
        <v>60</v>
      </c>
      <c r="V230" s="139" t="s">
        <v>60</v>
      </c>
      <c r="W230" s="144" t="s">
        <v>60</v>
      </c>
      <c r="X230" s="144" t="s">
        <v>60</v>
      </c>
      <c r="Y230" s="193"/>
      <c r="Z230" s="193"/>
    </row>
    <row r="231" spans="1:27" s="73" customFormat="1" outlineLevel="2" x14ac:dyDescent="0.3">
      <c r="A231" s="84" t="s">
        <v>497</v>
      </c>
      <c r="B231" s="212"/>
      <c r="C231" s="100" t="s">
        <v>341</v>
      </c>
      <c r="D231" s="77" t="s">
        <v>21</v>
      </c>
      <c r="E231" s="87">
        <v>2</v>
      </c>
      <c r="F231" s="78">
        <f t="shared" si="30"/>
        <v>2</v>
      </c>
      <c r="G231" s="212"/>
      <c r="H231" s="212"/>
      <c r="I231" s="88">
        <v>1500</v>
      </c>
      <c r="J231" s="79">
        <f t="shared" si="31"/>
        <v>1500</v>
      </c>
      <c r="K231" s="80"/>
      <c r="L231" s="80"/>
      <c r="M231" s="96">
        <v>1500</v>
      </c>
      <c r="N231" s="145"/>
      <c r="O231" s="72" t="s">
        <v>60</v>
      </c>
      <c r="P231" s="72" t="s">
        <v>60</v>
      </c>
      <c r="Q231" s="139" t="s">
        <v>60</v>
      </c>
      <c r="R231" s="139" t="s">
        <v>60</v>
      </c>
      <c r="S231" s="139" t="s">
        <v>60</v>
      </c>
      <c r="T231" s="139" t="s">
        <v>60</v>
      </c>
      <c r="U231" s="139" t="s">
        <v>60</v>
      </c>
      <c r="V231" s="139" t="s">
        <v>60</v>
      </c>
      <c r="W231" s="144" t="s">
        <v>60</v>
      </c>
      <c r="X231" s="144" t="s">
        <v>60</v>
      </c>
      <c r="Y231" s="193"/>
      <c r="Z231" s="193"/>
    </row>
    <row r="232" spans="1:27" s="73" customFormat="1" x14ac:dyDescent="0.3">
      <c r="A232" s="82" t="s">
        <v>498</v>
      </c>
      <c r="B232" s="212"/>
      <c r="C232" s="117" t="s">
        <v>342</v>
      </c>
      <c r="D232" s="77"/>
      <c r="E232" s="114"/>
      <c r="F232" s="114"/>
      <c r="G232" s="212"/>
      <c r="H232" s="212"/>
      <c r="I232" s="89">
        <v>2240193.97743</v>
      </c>
      <c r="J232" s="89">
        <v>2240193.9772800002</v>
      </c>
      <c r="K232" s="80"/>
      <c r="L232" s="80"/>
      <c r="M232" s="148"/>
      <c r="N232" s="72">
        <v>2240193.97743</v>
      </c>
      <c r="O232" s="72"/>
      <c r="P232" s="72" t="s">
        <v>60</v>
      </c>
      <c r="Q232" s="113"/>
      <c r="R232" s="113"/>
      <c r="S232" s="100"/>
      <c r="T232" s="100"/>
      <c r="U232" s="137"/>
      <c r="V232" s="137"/>
      <c r="W232" s="113"/>
      <c r="X232" s="113"/>
      <c r="Y232" s="193"/>
      <c r="Z232" s="193"/>
    </row>
    <row r="233" spans="1:27" s="112" customFormat="1" x14ac:dyDescent="0.3">
      <c r="A233" s="116"/>
      <c r="B233" s="122"/>
      <c r="C233" s="117" t="s">
        <v>77</v>
      </c>
      <c r="D233" s="77"/>
      <c r="E233" s="114"/>
      <c r="F233" s="114"/>
      <c r="G233" s="122"/>
      <c r="H233" s="122"/>
      <c r="I233" s="71">
        <f>I13+I58+I68+I69+I70+I71+I168+I232</f>
        <v>8189963.3777099997</v>
      </c>
      <c r="J233" s="71">
        <f>J13+J58+J68+J69+J70+J71+J168+J232</f>
        <v>8190015.0928699998</v>
      </c>
      <c r="K233" s="80"/>
      <c r="L233" s="80"/>
      <c r="M233" s="72">
        <f>M71+M70+M69+M68+M58+M13+M168</f>
        <v>5179693.1877100002</v>
      </c>
      <c r="N233" s="72">
        <f>N232+N168</f>
        <v>3010270.19</v>
      </c>
      <c r="O233" s="72">
        <f>O13+O58+O68+O69+O70+O71+O168+O232</f>
        <v>8846205.7061600015</v>
      </c>
      <c r="P233" s="72"/>
      <c r="Q233" s="113"/>
      <c r="R233" s="113"/>
      <c r="S233" s="113"/>
      <c r="T233" s="113"/>
      <c r="U233" s="113"/>
      <c r="V233" s="113"/>
      <c r="W233" s="113"/>
      <c r="X233" s="113"/>
      <c r="Y233" s="124"/>
      <c r="Z233" s="124"/>
    </row>
    <row r="234" spans="1:27" s="112" customFormat="1" x14ac:dyDescent="0.3">
      <c r="A234" s="104"/>
      <c r="B234" s="118"/>
      <c r="C234" s="105"/>
      <c r="D234" s="106"/>
      <c r="E234" s="107"/>
      <c r="F234" s="107"/>
      <c r="G234" s="118"/>
      <c r="H234" s="118"/>
      <c r="I234" s="108"/>
      <c r="J234" s="108"/>
      <c r="K234" s="109"/>
      <c r="L234" s="109"/>
      <c r="M234" s="110"/>
      <c r="N234" s="110"/>
      <c r="O234" s="111"/>
      <c r="P234" s="111"/>
      <c r="Q234" s="123"/>
      <c r="R234" s="123"/>
      <c r="S234" s="123"/>
      <c r="T234" s="123"/>
      <c r="U234" s="123"/>
      <c r="V234" s="123"/>
      <c r="W234" s="123"/>
      <c r="X234" s="123"/>
      <c r="Y234" s="120"/>
      <c r="Z234" s="119"/>
    </row>
  </sheetData>
  <mergeCells count="46">
    <mergeCell ref="A65:A67"/>
    <mergeCell ref="E65:E67"/>
    <mergeCell ref="A68:A70"/>
    <mergeCell ref="F65:F67"/>
    <mergeCell ref="A72:A74"/>
    <mergeCell ref="B13:B232"/>
    <mergeCell ref="A75:A77"/>
    <mergeCell ref="A78:A80"/>
    <mergeCell ref="A81:A83"/>
    <mergeCell ref="A1:Z1"/>
    <mergeCell ref="Y2:Z2"/>
    <mergeCell ref="A3:Z3"/>
    <mergeCell ref="A4:Z4"/>
    <mergeCell ref="A5:Z5"/>
    <mergeCell ref="A7:A11"/>
    <mergeCell ref="B7:G8"/>
    <mergeCell ref="H7:H11"/>
    <mergeCell ref="I7:L8"/>
    <mergeCell ref="M7:P8"/>
    <mergeCell ref="N10:N11"/>
    <mergeCell ref="K9:K11"/>
    <mergeCell ref="L9:L11"/>
    <mergeCell ref="B9:B11"/>
    <mergeCell ref="G9:G11"/>
    <mergeCell ref="I9:I11"/>
    <mergeCell ref="J9:J11"/>
    <mergeCell ref="C9:C11"/>
    <mergeCell ref="D9:D11"/>
    <mergeCell ref="G13:G232"/>
    <mergeCell ref="H13:H232"/>
    <mergeCell ref="Y13:Y232"/>
    <mergeCell ref="Z13:Z232"/>
    <mergeCell ref="S9:T10"/>
    <mergeCell ref="E10:E11"/>
    <mergeCell ref="F10:F11"/>
    <mergeCell ref="M10:M11"/>
    <mergeCell ref="Y7:Y11"/>
    <mergeCell ref="Z7:Z11"/>
    <mergeCell ref="U9:V10"/>
    <mergeCell ref="W9:X10"/>
    <mergeCell ref="Q7:X8"/>
    <mergeCell ref="E9:F9"/>
    <mergeCell ref="M9:N9"/>
    <mergeCell ref="O9:O11"/>
    <mergeCell ref="P9:P11"/>
    <mergeCell ref="Q9:R10"/>
  </mergeCells>
  <phoneticPr fontId="54" type="noConversion"/>
  <pageMargins left="0.11811023622047245" right="0.11811023622047245" top="0.15748031496062992" bottom="0.15748031496062992" header="0.31496062992125984" footer="0.31496062992125984"/>
  <pageSetup paperSize="9" scale="26" fitToHeight="0" orientation="landscape" r:id="rId1"/>
  <rowBreaks count="3" manualBreakCount="3">
    <brk id="70" max="26" man="1"/>
    <brk id="143" max="26" man="1"/>
    <brk id="209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16" sqref="L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СМИ 2019г. </vt:lpstr>
      <vt:lpstr>2020г Форма 21</vt:lpstr>
      <vt:lpstr>Лист1</vt:lpstr>
      <vt:lpstr>'2020г Форма 21'!Заголовки_для_печати</vt:lpstr>
      <vt:lpstr>'СМИ 2019г. '!Заголовки_для_печати</vt:lpstr>
      <vt:lpstr>'2020г Форма 21'!Область_печати</vt:lpstr>
      <vt:lpstr>'СМИ 2019г.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2022-05-25T07:49:36Z</dcterms:modified>
</cp:coreProperties>
</file>